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6.- Secretaria de Finanzas y Administración\5.- Jefatura de contabilidad de ingresos 2025\8.- informes\3.- informes trimestrales y Cuenta Publica\2025\2DO TRIMESTRE ENTREGA\"/>
    </mc:Choice>
  </mc:AlternateContent>
  <xr:revisionPtr revIDLastSave="0" documentId="13_ncr:1_{EE72A388-674D-4180-9254-5B4D2C5DF95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ADID " sheetId="2" r:id="rId1"/>
  </sheets>
  <definedNames>
    <definedName name="_xlnm._FilterDatabase" localSheetId="0" hidden="1">'EADID '!$A$6:$C$393</definedName>
    <definedName name="_xlnm.Print_Area" localSheetId="0">'EADID '!$A$1:$C$393</definedName>
    <definedName name="_xlnm.Print_Titles" localSheetId="0">'EADID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6" i="2" l="1"/>
  <c r="B326" i="2"/>
  <c r="B392" i="2" l="1"/>
  <c r="B386" i="2"/>
  <c r="B370" i="2"/>
  <c r="B366" i="2"/>
  <c r="B364" i="2"/>
  <c r="B362" i="2"/>
  <c r="B359" i="2"/>
  <c r="B354" i="2"/>
  <c r="B350" i="2"/>
  <c r="B332" i="2"/>
  <c r="B323" i="2"/>
  <c r="B321" i="2"/>
  <c r="B314" i="2"/>
  <c r="B310" i="2"/>
  <c r="B307" i="2"/>
  <c r="B298" i="2"/>
  <c r="B294" i="2"/>
  <c r="B278" i="2"/>
  <c r="B276" i="2"/>
  <c r="B274" i="2"/>
  <c r="B270" i="2"/>
  <c r="B262" i="2"/>
  <c r="B254" i="2"/>
  <c r="B252" i="2"/>
  <c r="B243" i="2"/>
  <c r="B241" i="2"/>
  <c r="B230" i="2"/>
  <c r="B209" i="2"/>
  <c r="B203" i="2"/>
  <c r="B192" i="2"/>
  <c r="B189" i="2"/>
  <c r="B143" i="2"/>
  <c r="B140" i="2"/>
  <c r="B138" i="2"/>
  <c r="B130" i="2"/>
  <c r="B111" i="2"/>
  <c r="B97" i="2"/>
  <c r="B89" i="2"/>
  <c r="B86" i="2"/>
  <c r="B73" i="2"/>
  <c r="B57" i="2"/>
  <c r="B48" i="2"/>
  <c r="B43" i="2"/>
  <c r="B37" i="2"/>
  <c r="B31" i="2"/>
  <c r="B29" i="2"/>
  <c r="B23" i="2"/>
  <c r="B19" i="2"/>
  <c r="B13" i="2"/>
  <c r="B11" i="2"/>
  <c r="B269" i="2" l="1"/>
  <c r="B309" i="2"/>
  <c r="B42" i="2"/>
  <c r="B22" i="2"/>
  <c r="B47" i="2"/>
  <c r="B297" i="2"/>
  <c r="B293" i="2"/>
  <c r="B261" i="2"/>
  <c r="B191" i="2"/>
  <c r="B331" i="2"/>
  <c r="B10" i="2" l="1"/>
  <c r="B296" i="2"/>
  <c r="B41" i="2"/>
  <c r="B260" i="2"/>
  <c r="B46" i="2"/>
  <c r="B9" i="2" l="1"/>
  <c r="B8" i="2" l="1"/>
  <c r="C388" i="2" l="1"/>
  <c r="C389" i="2"/>
  <c r="C387" i="2"/>
  <c r="C393" i="2"/>
  <c r="C390" i="2"/>
  <c r="C391" i="2"/>
  <c r="C386" i="2"/>
  <c r="C392" i="2"/>
  <c r="C374" i="2"/>
  <c r="C382" i="2"/>
  <c r="C356" i="2"/>
  <c r="C341" i="2"/>
  <c r="C349" i="2"/>
  <c r="C376" i="2"/>
  <c r="C384" i="2"/>
  <c r="C358" i="2"/>
  <c r="C335" i="2"/>
  <c r="C343" i="2"/>
  <c r="C330" i="2"/>
  <c r="C324" i="2"/>
  <c r="C337" i="2"/>
  <c r="C322" i="2"/>
  <c r="C352" i="2"/>
  <c r="C346" i="2"/>
  <c r="C380" i="2"/>
  <c r="C360" i="2"/>
  <c r="C339" i="2"/>
  <c r="C329" i="2"/>
  <c r="C381" i="2"/>
  <c r="C340" i="2"/>
  <c r="C328" i="2"/>
  <c r="C383" i="2"/>
  <c r="C377" i="2"/>
  <c r="C385" i="2"/>
  <c r="C363" i="2"/>
  <c r="C355" i="2"/>
  <c r="C336" i="2"/>
  <c r="C344" i="2"/>
  <c r="C327" i="2"/>
  <c r="C378" i="2"/>
  <c r="C345" i="2"/>
  <c r="C371" i="2"/>
  <c r="C379" i="2"/>
  <c r="C369" i="2"/>
  <c r="C361" i="2"/>
  <c r="C338" i="2"/>
  <c r="C372" i="2"/>
  <c r="C368" i="2"/>
  <c r="C353" i="2"/>
  <c r="C347" i="2"/>
  <c r="C373" i="2"/>
  <c r="C367" i="2"/>
  <c r="C351" i="2"/>
  <c r="C348" i="2"/>
  <c r="C375" i="2"/>
  <c r="C365" i="2"/>
  <c r="C357" i="2"/>
  <c r="C334" i="2"/>
  <c r="C342" i="2"/>
  <c r="C333" i="2"/>
  <c r="C325" i="2"/>
  <c r="C326" i="2"/>
  <c r="C366" i="2"/>
  <c r="C354" i="2"/>
  <c r="C350" i="2"/>
  <c r="C362" i="2"/>
  <c r="C332" i="2"/>
  <c r="C323" i="2"/>
  <c r="C359" i="2"/>
  <c r="C364" i="2"/>
  <c r="C370" i="2"/>
  <c r="C321" i="2"/>
  <c r="C331" i="2"/>
  <c r="C320" i="2"/>
  <c r="C304" i="2"/>
  <c r="C317" i="2"/>
  <c r="C305" i="2"/>
  <c r="C308" i="2"/>
  <c r="C315" i="2"/>
  <c r="C299" i="2"/>
  <c r="C313" i="2"/>
  <c r="C303" i="2"/>
  <c r="C306" i="2"/>
  <c r="C311" i="2"/>
  <c r="C300" i="2"/>
  <c r="C295" i="2"/>
  <c r="C312" i="2"/>
  <c r="C301" i="2"/>
  <c r="C318" i="2"/>
  <c r="C302" i="2"/>
  <c r="C319" i="2"/>
  <c r="C316" i="2"/>
  <c r="C294" i="2"/>
  <c r="C298" i="2"/>
  <c r="C307" i="2"/>
  <c r="C314" i="2"/>
  <c r="C310" i="2"/>
  <c r="C309" i="2"/>
  <c r="C293" i="2"/>
  <c r="C297" i="2"/>
  <c r="C296" i="2"/>
  <c r="C283" i="2"/>
  <c r="C290" i="2"/>
  <c r="C284" i="2"/>
  <c r="C291" i="2"/>
  <c r="C280" i="2"/>
  <c r="C287" i="2"/>
  <c r="C288" i="2"/>
  <c r="C292" i="2"/>
  <c r="C285" i="2"/>
  <c r="C286" i="2"/>
  <c r="C281" i="2"/>
  <c r="C282" i="2"/>
  <c r="C289" i="2"/>
  <c r="C279" i="2"/>
  <c r="C277" i="2"/>
  <c r="C278" i="2"/>
  <c r="C276" i="2"/>
  <c r="C275" i="2"/>
  <c r="C265" i="2"/>
  <c r="C266" i="2"/>
  <c r="C257" i="2"/>
  <c r="C272" i="2"/>
  <c r="C267" i="2"/>
  <c r="C258" i="2"/>
  <c r="C255" i="2"/>
  <c r="C264" i="2"/>
  <c r="C273" i="2"/>
  <c r="C268" i="2"/>
  <c r="C259" i="2"/>
  <c r="C263" i="2"/>
  <c r="C256" i="2"/>
  <c r="C271" i="2"/>
  <c r="C253" i="2"/>
  <c r="C270" i="2"/>
  <c r="C274" i="2"/>
  <c r="C262" i="2"/>
  <c r="C252" i="2"/>
  <c r="C254" i="2"/>
  <c r="C269" i="2"/>
  <c r="C261" i="2"/>
  <c r="C260" i="2"/>
  <c r="C248" i="2"/>
  <c r="C232" i="2"/>
  <c r="C240" i="2"/>
  <c r="C249" i="2"/>
  <c r="C233" i="2"/>
  <c r="C231" i="2"/>
  <c r="C246" i="2"/>
  <c r="C238" i="2"/>
  <c r="C250" i="2"/>
  <c r="C234" i="2"/>
  <c r="C251" i="2"/>
  <c r="C244" i="2"/>
  <c r="C236" i="2"/>
  <c r="C247" i="2"/>
  <c r="C239" i="2"/>
  <c r="C235" i="2"/>
  <c r="C245" i="2"/>
  <c r="C237" i="2"/>
  <c r="C242" i="2"/>
  <c r="C230" i="2"/>
  <c r="C241" i="2"/>
  <c r="C243" i="2"/>
  <c r="C213" i="2"/>
  <c r="C221" i="2"/>
  <c r="C229" i="2"/>
  <c r="C223" i="2"/>
  <c r="C216" i="2"/>
  <c r="C224" i="2"/>
  <c r="C225" i="2"/>
  <c r="C226" i="2"/>
  <c r="C211" i="2"/>
  <c r="C219" i="2"/>
  <c r="C208" i="2"/>
  <c r="C220" i="2"/>
  <c r="C228" i="2"/>
  <c r="C214" i="2"/>
  <c r="C222" i="2"/>
  <c r="C210" i="2"/>
  <c r="C215" i="2"/>
  <c r="C205" i="2"/>
  <c r="C217" i="2"/>
  <c r="C206" i="2"/>
  <c r="C218" i="2"/>
  <c r="C207" i="2"/>
  <c r="C227" i="2"/>
  <c r="C212" i="2"/>
  <c r="C204" i="2"/>
  <c r="C203" i="2"/>
  <c r="C209" i="2"/>
  <c r="C9" i="2"/>
  <c r="C196" i="2"/>
  <c r="C202" i="2"/>
  <c r="C198" i="2"/>
  <c r="C200" i="2"/>
  <c r="C194" i="2"/>
  <c r="C197" i="2"/>
  <c r="C199" i="2"/>
  <c r="C201" i="2"/>
  <c r="C195" i="2"/>
  <c r="C193" i="2"/>
  <c r="C190" i="2"/>
  <c r="C192" i="2"/>
  <c r="C189" i="2"/>
  <c r="C191" i="2"/>
  <c r="C147" i="2"/>
  <c r="C154" i="2"/>
  <c r="C167" i="2"/>
  <c r="C175" i="2"/>
  <c r="C181" i="2"/>
  <c r="C144" i="2"/>
  <c r="C148" i="2"/>
  <c r="C155" i="2"/>
  <c r="C161" i="2"/>
  <c r="C168" i="2"/>
  <c r="C176" i="2"/>
  <c r="C182" i="2"/>
  <c r="C149" i="2"/>
  <c r="C156" i="2"/>
  <c r="C162" i="2"/>
  <c r="C169" i="2"/>
  <c r="C142" i="2"/>
  <c r="C150" i="2"/>
  <c r="C157" i="2"/>
  <c r="C163" i="2"/>
  <c r="C170" i="2"/>
  <c r="C178" i="2"/>
  <c r="C184" i="2"/>
  <c r="C141" i="2"/>
  <c r="C151" i="2"/>
  <c r="C165" i="2"/>
  <c r="C179" i="2"/>
  <c r="C139" i="2"/>
  <c r="C152" i="2"/>
  <c r="C159" i="2"/>
  <c r="C166" i="2"/>
  <c r="C173" i="2"/>
  <c r="C187" i="2"/>
  <c r="C146" i="2"/>
  <c r="C177" i="2"/>
  <c r="C158" i="2"/>
  <c r="C164" i="2"/>
  <c r="C171" i="2"/>
  <c r="C185" i="2"/>
  <c r="C172" i="2"/>
  <c r="C186" i="2"/>
  <c r="C145" i="2"/>
  <c r="C180" i="2"/>
  <c r="C153" i="2"/>
  <c r="C160" i="2"/>
  <c r="C174" i="2"/>
  <c r="C188" i="2"/>
  <c r="C183" i="2"/>
  <c r="C132" i="2"/>
  <c r="C134" i="2"/>
  <c r="C114" i="2"/>
  <c r="C122" i="2"/>
  <c r="C106" i="2"/>
  <c r="C135" i="2"/>
  <c r="C115" i="2"/>
  <c r="C123" i="2"/>
  <c r="C99" i="2"/>
  <c r="C107" i="2"/>
  <c r="C136" i="2"/>
  <c r="C116" i="2"/>
  <c r="C124" i="2"/>
  <c r="C100" i="2"/>
  <c r="C108" i="2"/>
  <c r="C117" i="2"/>
  <c r="C125" i="2"/>
  <c r="C101" i="2"/>
  <c r="C118" i="2"/>
  <c r="C126" i="2"/>
  <c r="C110" i="2"/>
  <c r="C121" i="2"/>
  <c r="C103" i="2"/>
  <c r="C137" i="2"/>
  <c r="C109" i="2"/>
  <c r="C119" i="2"/>
  <c r="C98" i="2"/>
  <c r="C128" i="2"/>
  <c r="C104" i="2"/>
  <c r="C105" i="2"/>
  <c r="C131" i="2"/>
  <c r="C102" i="2"/>
  <c r="C127" i="2"/>
  <c r="C129" i="2"/>
  <c r="C120" i="2"/>
  <c r="C133" i="2"/>
  <c r="C113" i="2"/>
  <c r="C112" i="2"/>
  <c r="C97" i="2"/>
  <c r="C111" i="2"/>
  <c r="C130" i="2"/>
  <c r="C138" i="2"/>
  <c r="C140" i="2"/>
  <c r="C143" i="2"/>
  <c r="C91" i="2"/>
  <c r="C88" i="2"/>
  <c r="C80" i="2"/>
  <c r="C92" i="2"/>
  <c r="C87" i="2"/>
  <c r="C81" i="2"/>
  <c r="C93" i="2"/>
  <c r="C82" i="2"/>
  <c r="C79" i="2"/>
  <c r="C94" i="2"/>
  <c r="C75" i="2"/>
  <c r="C83" i="2"/>
  <c r="C78" i="2"/>
  <c r="C95" i="2"/>
  <c r="C76" i="2"/>
  <c r="C84" i="2"/>
  <c r="C90" i="2"/>
  <c r="C96" i="2"/>
  <c r="C77" i="2"/>
  <c r="C85" i="2"/>
  <c r="C74" i="2"/>
  <c r="C73" i="2"/>
  <c r="C89" i="2"/>
  <c r="C86" i="2"/>
  <c r="C63" i="2"/>
  <c r="C50" i="2"/>
  <c r="C65" i="2"/>
  <c r="C72" i="2"/>
  <c r="C53" i="2"/>
  <c r="C67" i="2"/>
  <c r="C54" i="2"/>
  <c r="C68" i="2"/>
  <c r="C58" i="2"/>
  <c r="C64" i="2"/>
  <c r="C51" i="2"/>
  <c r="C71" i="2"/>
  <c r="C52" i="2"/>
  <c r="C66" i="2"/>
  <c r="C59" i="2"/>
  <c r="C60" i="2"/>
  <c r="C56" i="2"/>
  <c r="C69" i="2"/>
  <c r="C49" i="2"/>
  <c r="C70" i="2"/>
  <c r="C55" i="2"/>
  <c r="C61" i="2"/>
  <c r="C62" i="2"/>
  <c r="C57" i="2"/>
  <c r="C39" i="2"/>
  <c r="C40" i="2"/>
  <c r="C32" i="2"/>
  <c r="C16" i="2"/>
  <c r="C33" i="2"/>
  <c r="C15" i="2"/>
  <c r="C38" i="2"/>
  <c r="C17" i="2"/>
  <c r="C44" i="2"/>
  <c r="C28" i="2"/>
  <c r="C14" i="2"/>
  <c r="C36" i="2"/>
  <c r="C27" i="2"/>
  <c r="C21" i="2"/>
  <c r="C26" i="2"/>
  <c r="C20" i="2"/>
  <c r="C34" i="2"/>
  <c r="C30" i="2"/>
  <c r="C24" i="2"/>
  <c r="C45" i="2"/>
  <c r="C18" i="2"/>
  <c r="C35" i="2"/>
  <c r="C25" i="2"/>
  <c r="C13" i="2"/>
  <c r="C48" i="2"/>
  <c r="C23" i="2"/>
  <c r="C11" i="2"/>
  <c r="C19" i="2"/>
  <c r="C29" i="2"/>
  <c r="C31" i="2"/>
  <c r="C43" i="2"/>
  <c r="C37" i="2"/>
  <c r="C42" i="2"/>
  <c r="C47" i="2"/>
  <c r="C22" i="2"/>
  <c r="C10" i="2"/>
  <c r="C46" i="2"/>
  <c r="C41" i="2"/>
</calcChain>
</file>

<file path=xl/sharedStrings.xml><?xml version="1.0" encoding="utf-8"?>
<sst xmlns="http://schemas.openxmlformats.org/spreadsheetml/2006/main" count="393" uniqueCount="387">
  <si>
    <t>GOBIERNO DEL ESTADO DE MICHOACAN DE OCAMPO</t>
  </si>
  <si>
    <t>(Pesos)</t>
  </si>
  <si>
    <t>C O N C E P T O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</si>
  <si>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</si>
  <si>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</si>
  <si>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</si>
  <si>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</si>
  <si>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</si>
  <si>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</si>
  <si>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</si>
  <si>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PRODUCCIÓN, EL CONSUMO Y LAS TRANSACCIONES </t>
  </si>
  <si>
    <t xml:space="preserve">IMPUESTO SOBRE ENAJENACIÓN DE VEHÍCULOS DE MOTOR USADOS </t>
  </si>
  <si>
    <t xml:space="preserve">IMPUESTO SOBRE SERVICIOS DE HOSPEDAJE </t>
  </si>
  <si>
    <t>IMPUESTO A LA VENTA FINAL BEBIDAS  CON  CONTENIDO ALCOHÓLICO</t>
  </si>
  <si>
    <t>IMPUESTO A LA EROGACIÓN EN JUEGOS CON APUESTAS</t>
  </si>
  <si>
    <t>IMPUESTO A LOS PREMIOS GENERADOS EN JUEGOS CON APUESTAS</t>
  </si>
  <si>
    <t xml:space="preserve">IMPUESTOS SOBRE NÓMINA Y ASIMILABLES </t>
  </si>
  <si>
    <t xml:space="preserve">IMPUESTO SOBRE EROGACIONES POR REMUNERACIÓN AL TRABAJO PERSONAL, PRESTADO BAJO LA DIRECCIÓN Y DEPENDENCIA DE UN PATRÓN </t>
  </si>
  <si>
    <t>IMPUESTO SOBRE EROGACIONES POR REMUNERACIÓN AL TRABAJO PERSONAL, PRESTADO BAJO LA DIRECCIÓN Y DEPENDENCIA DE UN PATRÓN (EJERCICIOS ANTERIORES 2%)</t>
  </si>
  <si>
    <t xml:space="preserve">ACCESORIOS </t>
  </si>
  <si>
    <t xml:space="preserve">RECARGOS </t>
  </si>
  <si>
    <t>RECARGOS DE IMPUESTO SOBRE ENAJENACIÓN DE VEHÍCULOS MOTOR USADOS</t>
  </si>
  <si>
    <t>RECARGOS IMPUESTO SOBRE SERVICIO DE HOSPEDAJE</t>
  </si>
  <si>
    <t>RECARGOS POR PRORROGA O PAGO EN PARCIALIDADES</t>
  </si>
  <si>
    <t>RECARGOS POR VENTA FINAL DE BEBIDAS CON CONTENIDO ALCOHÓLICO</t>
  </si>
  <si>
    <t>RECARGOS DEL IMPUESTOS A LA EROGACIÓN EN JUEGOS CON APUESTAS</t>
  </si>
  <si>
    <t>MULTAS DE IMPUESTOS ESTATALES</t>
  </si>
  <si>
    <t>MULTAS IMPUESTO SOBRE ENAJENACIÓN DE VEHÍCULOS DE MOTOR USADOS</t>
  </si>
  <si>
    <t>ACTUALIZACIÓN DE IMPUESTOS ESTATALES</t>
  </si>
  <si>
    <t>ACTUALIZACIÓN IMPUESTO SOBRE ENAJENACIÓN DE VEHÍCULOS DE MOTOR USADOS</t>
  </si>
  <si>
    <t>ACTUALIZACIÓN IMPUESTO SOBRE SERVICIO DE HOSPEDAJE</t>
  </si>
  <si>
    <t>ACTUALIZACIÓN IMPUESTO SOBRE EROGACIÓN  POR REMUNERACIÓN AL TRABAJO  PERSONAL PRESTACIÓN 2%/NOMINA</t>
  </si>
  <si>
    <t>ACTUALIZACIÓN POR VENTA FINAL DE BEBIDA CON CONTENIDO ALCOHÓLICO</t>
  </si>
  <si>
    <t>ACTUALIZACIÓN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</si>
  <si>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</si>
  <si>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LIQUIDACIÓN O PAGO DE TENENCIA Y USO DE VEHÍCULOS </t>
  </si>
  <si>
    <t xml:space="preserve">ACTUALIZACIÓN IMPUESTO SOBRE TENENCIA Y USO DE VEHÍCULOS </t>
  </si>
  <si>
    <t xml:space="preserve">RECARGOS IMPUESTO SOBRE TENENCIA Y USO DE VEHÍCULOS </t>
  </si>
  <si>
    <t>CONTRIBUCIONES DE MEJORAS</t>
  </si>
  <si>
    <t xml:space="preserve">DE APORTACIÓN POR MEJORAS </t>
  </si>
  <si>
    <t xml:space="preserve">APORTACIÓN DE MUNICIPIOS </t>
  </si>
  <si>
    <t>APORTACIÓN DE MUNICIPIOS PARA CONSTRUCCIÓN DE REDES DE AGUA</t>
  </si>
  <si>
    <t xml:space="preserve">APORTACIONES DE MUNICIPIO TRASLADO DE MAQUINARIA SCOP 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</si>
  <si>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</si>
  <si>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</si>
  <si>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</si>
  <si>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OTROS SERVICIOS URBANÍSTICOS Y DE ASENTAMIENTO HUMANO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</si>
  <si>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</si>
  <si>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</si>
  <si>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</si>
  <si>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</si>
  <si>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</si>
  <si>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EXPEDICIÓN DE ACTUALIZACIÓN DE LICENCIA AMBIENTAL ÚNICA</t>
  </si>
  <si>
    <t>POR LA VALIDACIÓN DE DICTÁMENES DE DAÑO AMBIENTAL</t>
  </si>
  <si>
    <t>SERVICIOS DE TRANSPORTE PÚBLICO</t>
  </si>
  <si>
    <t>PAGO ANUAL DE CONCESIONES</t>
  </si>
  <si>
    <t>RENOVACIÓN ANUAL DE CONCESIONES DE SERVICIO PÚBLICO</t>
  </si>
  <si>
    <t>REFRENDO ANUAL DE CALCOMANÍAS</t>
  </si>
  <si>
    <t>REPOSICIÓN DE TARJETAS DE CIRCULACIÓN</t>
  </si>
  <si>
    <t>CANJE GENERAL DE PLACAS</t>
  </si>
  <si>
    <t>DOTACIÓN Y REPOSICIÓN DE PLACAS</t>
  </si>
  <si>
    <t>POR LA EXPEDICIÓN DE CONCESIÓN, POR COPIAS CERTIFICADAS DE EXPEDIENTES</t>
  </si>
  <si>
    <t>EXPEDICIÓN, REPOSICIÓN Y RENOVACIÓN DEL TÍTULO DE CONCESIONES</t>
  </si>
  <si>
    <t>POR LA EXPEDICIÓN DE CONSTANCIAS QUE ACREDITEN EL USO VEHÍCULO</t>
  </si>
  <si>
    <t>POR BAJA DE VEHÍCULO DEL SERVICIO PÚBLICO, POR CAMBIO DE UNIDAD, POR ROBO O DESTRUCCIÓN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</si>
  <si>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</si>
  <si>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</si>
  <si>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</si>
  <si>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ACREDITACIÓN DE CAPACITACIÓN, CERTIFICACIÓN Y ACTUALIZACIONES EN MATERIA DE MOVILIDAD Y SEGURIDAD VIAL</t>
  </si>
  <si>
    <t>POR SERVICIO DE TRANSPORTE PÚBLICO FRACCIÓN XII OTRO SERVICIO</t>
  </si>
  <si>
    <t>SERVICIOS DE TRANSPORTE PARTICULAR</t>
  </si>
  <si>
    <t>REFRENDO ANUAL DE CIRCULACIÓN</t>
  </si>
  <si>
    <t>REPOSICIÓN DE TARJETA DE CIRCULACIÓN</t>
  </si>
  <si>
    <t>PERMISOS DE CIRCULACIÓN</t>
  </si>
  <si>
    <t>SERVICIO POR BAJA DE PLACAS</t>
  </si>
  <si>
    <t>EXPEDICIÓN DE CERTIFICADO DE INTERÉS PARTICULAR</t>
  </si>
  <si>
    <t>POR REGISTRO DE BAJAS DE VEHÍCULOS AUTOMOTORES</t>
  </si>
  <si>
    <t>PLACAS PARA PERSONAS CON DISCAPACIDAD 50%</t>
  </si>
  <si>
    <t>REFRENDO ANUAL DE CIRCULACIÓN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</si>
  <si>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</si>
  <si>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</si>
  <si>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 xml:space="preserve">POR LA EXPEDICIÓN Y RENOVACIÓN DE LICENCIAS PARA CONDUCIR VEHÍCULOS AUTOMOTORES </t>
  </si>
  <si>
    <t xml:space="preserve">LICENCIAS PARA CONDUCIR </t>
  </si>
  <si>
    <t>PERMISOS PROVISIONALES PARA CONDUCIR</t>
  </si>
  <si>
    <t xml:space="preserve">POR SERVICIOS DE SEGURIDAD PRIVADA </t>
  </si>
  <si>
    <t>POR ESTUDIO Y POR LA REVALIDACIÓN ANUAL</t>
  </si>
  <si>
    <t>POR PRESTAR SERVICIOS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</si>
  <si>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</si>
  <si>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</si>
  <si>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</si>
  <si>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</si>
  <si>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</si>
  <si>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SERVICIOS DEL REGISTRO PÚBLICO DE LA PROPIEDAD RAÍZ Y DEL COMERCIO</t>
  </si>
  <si>
    <t xml:space="preserve">CERTIFICADOS Y CERTIFICACIONES (REGISTRO PÚBLICO DE LA PROPIEDAD) </t>
  </si>
  <si>
    <t xml:space="preserve">INSCRIPCIÓN DE DOCUMENTOS DE PROPIEDAD DE INMUEBLES </t>
  </si>
  <si>
    <t>REGISTRO DE PLANOS DE FRACCIONAMIENTOS, LOTIFICACIONES</t>
  </si>
  <si>
    <t>CANCELACIÓN DE INSCRIPCIÓN EN EL REGISTRO DE COMERCIO</t>
  </si>
  <si>
    <t>INSCRIPCIÓN EN EL REGISTRO DE COMERCIO</t>
  </si>
  <si>
    <t>INSCRIPCIÓN Y CANCELACIÓN DE GRAVÁMENES</t>
  </si>
  <si>
    <t>OTROS SERVICIOS DEL REGISTRO DE LA PROPIEDAD</t>
  </si>
  <si>
    <t>BÚSQUEDA POR SERVICIOS DE REGISTRO PÚBLICO DE LA PROPIEDAD</t>
  </si>
  <si>
    <t>POR REGISTRO DE OTROS ACTOS DEL REGISTRO  PÚBLICO DE LA PROPIEDAD</t>
  </si>
  <si>
    <t>POR REGISTRO DE USUFRUCTO VITALICIO Y NUDA PROPIEDAD</t>
  </si>
  <si>
    <t>POR LA INSCRIPCIÓN DE DOCUMENTOS CONSTITUTIVOS DE ASOCIACIONES DE CARÁCTER CIVIL</t>
  </si>
  <si>
    <t>POR SERVICIOS DEL REGISTRO CIVIL</t>
  </si>
  <si>
    <t>LEVANTAMIENTO DE ACTAS DE REGISTRO DE  NACIMIENTO</t>
  </si>
  <si>
    <t>CELEBRACIÓN ACTAS DE CONTRATOS MATRIMONIALES</t>
  </si>
  <si>
    <t>INSCRIPCIONES</t>
  </si>
  <si>
    <t>POR LA EXPEDICIÓN DE CERTIFICADOS, COPIAS CERTIFICADAS O CONSTANCIAS DE LOS REGISTROS DE LOS ACTOS DEL ESTADO CIVIL DE LAS PERSONAS</t>
  </si>
  <si>
    <t>OTRAS TARIFAS</t>
  </si>
  <si>
    <t xml:space="preserve">BÚSQUEDA POR CERTIFICACIONES Y CONSTANCIAS DE OTROS DOCUMENTOS QUE LA DIRECCIÓN TENGA BAJO SU CUSTODIA Y OTROS SERVICIOS PRESTADOS </t>
  </si>
  <si>
    <t>LEVANTAMIENTO DE ACTAS DE DEFUNCIÓN</t>
  </si>
  <si>
    <t xml:space="preserve">POR LA INSCRIPCIÓN DEL REGISTRO Y ASENTAMIENTO DE ANOTACIONES MARGINALES AL REVERSO </t>
  </si>
  <si>
    <t xml:space="preserve">EXPEDICIÓN DE CERTIFICADOS, COPIAS CERTIFICADAS O CONSTANCIAS (URGENTES) </t>
  </si>
  <si>
    <t xml:space="preserve">LEVANTAMIENTO DE ACTAS DE RECONOCIMIENTO DE HIJOS, ANTE EL OFICIAL DEL REGISTRO CIVIL, DESPUÉS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</si>
  <si>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</si>
  <si>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</si>
  <si>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</si>
  <si>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</si>
  <si>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>ANEXIÓN DE DATOS EN LAS INSCRIPCIONES DE LOS ACTOS DEL ESTADO CIVIL DE LAS PERSONAS REALIZADOS EN EL EXTRANJERO</t>
  </si>
  <si>
    <t>INSCRIPCIÓN DE DIVORCIO CELEBRADO ANTE NOTARIO PÚBLICO, (INCLUYE ANOTACIÓN EN ACTAS DE NACIMIENTO Y MATRIMONIO DE LOS DIVORCIADOS)</t>
  </si>
  <si>
    <t>POR SERVICIOS DEL ARCHIVO GENERAL DE NOTARIOS</t>
  </si>
  <si>
    <t>AVISO DE TESTAMENTO</t>
  </si>
  <si>
    <t>CERTIFICADO DE TESTAMENTO</t>
  </si>
  <si>
    <t>TESTIMONIOS DE ESCRITURAS</t>
  </si>
  <si>
    <t>COPIAS CERTIFICADAS (NOTARIAS)</t>
  </si>
  <si>
    <t>TESTAMENTO OLÓGRAFO</t>
  </si>
  <si>
    <t xml:space="preserve">REPORTE DE BÚSQUEDA EN EL REGISTRO NACIONAL DE AVISOS DE TESTAMENTO </t>
  </si>
  <si>
    <t>POR CADA HOJA CON FOLIO NOTARIAL EXCLUSIVA PARA NOTARIOS</t>
  </si>
  <si>
    <t>POR SERVICIO QUE ESTABLECE LA LEY PRESTACIÓN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</si>
  <si>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</si>
  <si>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</si>
  <si>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SERVICIOS DE EDUCACIÓN</t>
  </si>
  <si>
    <t>EXPEDICIÓN DE COPIAS CERTIFICADAS DE DOCUMENTOS</t>
  </si>
  <si>
    <t>REPOSICIÓN DE CONSTANCIAS O DUPLICADOS</t>
  </si>
  <si>
    <t>COMPULSA DE DOCUMENTOS, POR HOJA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</si>
  <si>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</si>
  <si>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</si>
  <si>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</si>
  <si>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</si>
  <si>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EN RELACIÓN CON ESTABLECIMIENTO EDUCATIVO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</si>
  <si>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</si>
  <si>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</si>
  <si>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</si>
  <si>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</si>
  <si>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</si>
  <si>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RECONOCIMIENTO DE VALIDEZ OFICIAL ESTUDIOS DE TIPO SUPERIOR</t>
  </si>
  <si>
    <t>CAMBIOS A PLAN Y PROGRAMA DE ESTUDIO DE TIPO SUPERIOR</t>
  </si>
  <si>
    <t>POR SOLICITUD, ESTUDIO Y RESOLUCIÓN DEL TRÁMITE DE AUTORIZACIÓN PARA IMPARTIR EDUCACIÓN PREESCOLAR, PRIMARIA, SECUNDARIA, NORMAL</t>
  </si>
  <si>
    <t>EXÁMENES A TÍTULO DE SUFICIENCIA DE EDUCACIÓN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</si>
  <si>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</si>
  <si>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</si>
  <si>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</si>
  <si>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</si>
  <si>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TÍTULO O GRADO DE TIPO SUPERIOR</t>
  </si>
  <si>
    <t>EXPEDICIÓN DE DUPLICADO DE CERTIFICADOS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</si>
  <si>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</si>
  <si>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</si>
  <si>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</si>
  <si>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</si>
  <si>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</si>
  <si>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</si>
  <si>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</si>
  <si>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SECUNDARIA</t>
  </si>
  <si>
    <t>INSPECCIÓN Y VIGILANCIA DE ESTABLECIMIENTOS EDUCATIVOS PARTICULARES, POR ALUMNO INSCRITO, DE EDUCACIÓN PRIMARIA</t>
  </si>
  <si>
    <t>CONSULTAS O CONSTANCIAS DE ARCHIVO</t>
  </si>
  <si>
    <t>REGISTRO DE DIPLOMAS DE INSTITUCIONES DE EDUCACIÓN SUPERIOR (LES), COLEGIOS Y ASOCIACIONES</t>
  </si>
  <si>
    <t>REGISTRO DE DIPLOMAS Y CONSTANCIAS</t>
  </si>
  <si>
    <t>POR AUTORIZACIÓN, DE PROFESIONES, RENOVACIÓN DE PRÁCTICAS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</si>
  <si>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</si>
  <si>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</si>
  <si>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</si>
  <si>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</si>
  <si>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</si>
  <si>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</si>
  <si>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</si>
  <si>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</si>
  <si>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EXPEDICIÓN DE CERTIFICADOS DE NO INHABILITACIÓN</t>
  </si>
  <si>
    <t>OTROS DERECHOS ESTATALES Y MUNICIPALES</t>
  </si>
  <si>
    <t>SERVICIOS DE PROTECCIÓN CIVIL</t>
  </si>
  <si>
    <t>CUANDO SE SOLICITE SERVICIOS DE SUPERVISIÓN, APOYO Y VIGILANCIA POR PARTE DE LA COORDINACIÓN, DURANTE EL DESARROLLO EN LOS EVENTOS.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</si>
  <si>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</si>
  <si>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</si>
  <si>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</si>
  <si>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</si>
  <si>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</si>
  <si>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</si>
  <si>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SERVICIO DE CAPACIDAD EN MATERIA DE PROTECCIÓN CIVIL 8 HORAS</t>
  </si>
  <si>
    <t>POR LA VISITA DE INSPECCIÓN Y VERIFICACIÓN AL ESTABLECIMIENTO Y/O INSTALACIÓN</t>
  </si>
  <si>
    <t>POR SERVICIO DE EVALUACIÓN DE PROGRAMA ESPECÍFICO DE PROTECCIÓN CIVIL</t>
  </si>
  <si>
    <t>SERVICIOS DE TRANSITO</t>
  </si>
  <si>
    <t>CERTIFICADO DE NO INFRACCIÓN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</si>
  <si>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</si>
  <si>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</si>
  <si>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</si>
  <si>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</si>
  <si>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</si>
  <si>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TOPOGRÁFICOS</t>
  </si>
  <si>
    <t>DETERMINACIÓN UBICACIÓN FÍSICA DE LOS PREDIOS</t>
  </si>
  <si>
    <t>ELABORACIÓN DE AVALÚOS</t>
  </si>
  <si>
    <t>INSPECCIONES OCULARES DE PREDIOS URBANOS Y RÚSTICOS PARA VERIFICAR INFORMACIÓN CATASTRAL</t>
  </si>
  <si>
    <t>REESTRUCTURACIÓN DE CUENTAS CATASTRALES</t>
  </si>
  <si>
    <t>DESGLOSE DE PREDIOS Y VALUACIÓN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</si>
  <si>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</si>
  <si>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</si>
  <si>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</si>
  <si>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POR INFORMACIÓN RESPECTO DE LA UBICACIÓN DE PREDIOS EN CARTOGRAFÍA</t>
  </si>
  <si>
    <t>EXPEDICIÓN DE DUPLICADOS DE DOCUMENTOS CATASTRALES</t>
  </si>
  <si>
    <t>MODIFICACIÓN DE DATOS ADMINISTRATIVOS CATASTRALES</t>
  </si>
  <si>
    <t>CÉDULA DE ACTUALIZACIÓN DE PREDIOS RÚSTICOS</t>
  </si>
  <si>
    <t>REVISIÓN DE AVISO (TRASLADO DOMINIO PREDIO RÚSTICO)</t>
  </si>
  <si>
    <t>REVISIÓN DE AVISO Y/O CANCELACIÓN (TRASLADO DE DOMINIO POR PREDIO RÚSTICO)</t>
  </si>
  <si>
    <t>AVISO ACLARATORIO DE PREDIO RÚSTICO O URBANO</t>
  </si>
  <si>
    <t>POR LA UBICACIÓN CARTOGRÁFICA PARA LA ASIGNACIÓN CORRECTA DE CLAVE CATASTRAL</t>
  </si>
  <si>
    <t>UBICACIÓN CARTOGRÁFICA POR CAMBIO DE LOCALIDAD</t>
  </si>
  <si>
    <t xml:space="preserve">POR SERVICIOS OFICIALES DIVERSOS </t>
  </si>
  <si>
    <t xml:space="preserve">LEGALIZACIÓN DE TÍTULOS, PLANES DE ESTUDIO Y CERTIFICADOS </t>
  </si>
  <si>
    <t>POR CADA COPIA CERTIFICADA, POR REPOSICIÓN DE DOCUMENTOS DE LAS DIFERENTES DEPENDENCIAS OFICIALES POR LA REPRODUCCIÓN DE INFORMACIÓN</t>
  </si>
  <si>
    <t>OTROS SERVICIOS OFICIALES DIVERSOS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</si>
  <si>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</si>
  <si>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</si>
  <si>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</si>
  <si>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</si>
  <si>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</si>
  <si>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</si>
  <si>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DERECHOS POR SERVICIOS OFICIALES DIVERSOS ENVIADOS DOMICILIO O CORREO</t>
  </si>
  <si>
    <t>SUBSIDIOS DERECHOS PRESTACIÓN DE SERVICIOS</t>
  </si>
  <si>
    <t>SUBSIDIO 10% EN EL PAGO REFRENDO FRACCIÓN II INCISOS A B C D Y E ARTÍCULO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</si>
  <si>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</si>
  <si>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</si>
  <si>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</si>
  <si>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</si>
  <si>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</si>
  <si>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</si>
  <si>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AUTORIZACIÓN PARA CAMBIO LEYENDA O FIGURA EN ANUNCIO</t>
  </si>
  <si>
    <t>INSCRIPCIÓN REGISTRO ÚNICO VEHÍCULOS EXTRANJEROS</t>
  </si>
  <si>
    <t>DIVERSOS DERECHOS</t>
  </si>
  <si>
    <t>DIVERSOS DERECHOS (EXÁMENES DE CERTIFICACIÓN)</t>
  </si>
  <si>
    <t>ACCESORIOS</t>
  </si>
  <si>
    <t>RECARGOS</t>
  </si>
  <si>
    <t>CONDONACIÓN DE RECARGOS POR RENOVACION O REFRENDO ANUAL DE CONCESIONES DE SERVICIO PÚBLICO DE AUTOTRANSPORTE URBANO Y FORANEO AL 100% POR EL BUEN FIN</t>
  </si>
  <si>
    <t>CONDONACIÓN DE RECARGOS REFRENDO ANUAL DE CALCOMANÍAS  SERVICIO PÚBLICO AL 100% POR EL BUEN FIN</t>
  </si>
  <si>
    <t>ACTUALIZACIÓN DERECHOS</t>
  </si>
  <si>
    <t>CONDONACIONES ACCESORIOS DERECHOS</t>
  </si>
  <si>
    <t>PRODUCTOS</t>
  </si>
  <si>
    <t>PRODUCTOS DE TIPO CORRIENTE</t>
  </si>
  <si>
    <t>OTROS PRODUCTOS DE TIPO CORRIENTE</t>
  </si>
  <si>
    <t>VENTA DE PUBLICACIONES PERIÓDICO OFICIAL Y OTRAS PUBLICACIONES OFICIALES</t>
  </si>
  <si>
    <t>SUMINISTRO DE CALCOMANÍAS U HOLOGRAMAS Y CERTIFICADOS PARA VERIFICACIÓN VEHICULAR DE EMISIÓN DE CONTAMINANTES</t>
  </si>
  <si>
    <t>VENTA DE IMPRESOS Y PAPELES OFICIALES</t>
  </si>
  <si>
    <t>OTROS PRODUCTOS</t>
  </si>
  <si>
    <t>RENDIMIENTOS E INTERESES DE CAPITAL Y VALORES ESTATAL</t>
  </si>
  <si>
    <t>RENDIMIENTOS E INTERESES DE CAPITAL Y VALORES FEDERAL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</si>
  <si>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</si>
  <si>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</si>
  <si>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</si>
  <si>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</si>
  <si>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</si>
  <si>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</si>
  <si>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>FIANZAS EFECTIVAS A FAVOR DEL ERARIO</t>
  </si>
  <si>
    <t>REINTEGROS</t>
  </si>
  <si>
    <t xml:space="preserve">OTROS APROVECHAMIENTOS </t>
  </si>
  <si>
    <t>RECARGOS DE APROVECHAMIENTOS</t>
  </si>
  <si>
    <t xml:space="preserve">INCENTIVOS POR ADMINISTRACIÓN DE IMPUESTOS MUNICIPALES COORDINADOS </t>
  </si>
  <si>
    <t>RECUPERACIÓN PRIMAS DE SEGURO SINIESTROS DE VEHÍCULOS</t>
  </si>
  <si>
    <t>ARRENDAMIENTO Y EXPLOTACIÓN DE BIENES MUEBLES</t>
  </si>
  <si>
    <t>ARRENDAMIENTO Y EXPLOTACIÓN DE BIENES INMUEBLES</t>
  </si>
  <si>
    <t>RECUPERACIÓN DE COSTOS DE BASES Y LICITACIONES</t>
  </si>
  <si>
    <t>RECUPERACIÓN DE COSTOS DE CONCURSOS DE OBRAS</t>
  </si>
  <si>
    <t>CUOTAS DE RECUPERACIÓN CENTROS DE COMERCIALIZACIÓN</t>
  </si>
  <si>
    <t>INSCRIPCIONES A TALLERES CULTURALES EN LA CASA DE CULTURA</t>
  </si>
  <si>
    <t>OTROS APROVECHAMIENTOS</t>
  </si>
  <si>
    <t>COPIA SIMPLE</t>
  </si>
  <si>
    <t>INGRESO POR VENTA DE BIENES Y SERVICIOS</t>
  </si>
  <si>
    <t>SERVICIOS DE ORGANISMOS DESCENTRALIZADOS</t>
  </si>
  <si>
    <t>VENTA DE ENERGÍA ELÉCTRICA</t>
  </si>
  <si>
    <t>PARTICIPACIONES, APORTACIONES, CONVENIOS, INCENTIVOS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</si>
  <si>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</si>
  <si>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</si>
  <si>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</si>
  <si>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</si>
  <si>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COMPENSACIÓN POR INCREMENTO EN EXENCIÓN DEL IMPUESTO SOBRE AUTOMÓVILES NUEVOS </t>
  </si>
  <si>
    <t xml:space="preserve">IMPUESTO ESPECIAL SOBRE PRODUCCIÓN Y SERVICIOS </t>
  </si>
  <si>
    <t xml:space="preserve">INCENTIVOS POR LA ADMINISTRACIÓN DEL IMPUESTO SOBRE AUTOMÓVILES NUEVOS </t>
  </si>
  <si>
    <t xml:space="preserve">FONDO DE FISCALIZACIÓN Y RECAUDACIÓN </t>
  </si>
  <si>
    <t>IMPUESTO ESPECIAL SOBRE PRODUCCIÓN Y SERVICIOS SOBRE LA VENTA DE GASOLINAS Y DIÉSEL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</si>
  <si>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</si>
  <si>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</si>
  <si>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</si>
  <si>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</si>
  <si>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</si>
  <si>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</si>
  <si>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OPERACIÓN</t>
  </si>
  <si>
    <t>PARA LA NÓMINA DE SALUD</t>
  </si>
  <si>
    <t>FONDO DE APORTACIONES PARA LOS SERVICIOS DE SALUD  (FASSA)</t>
  </si>
  <si>
    <t>DE APORTACIONES MÚLTIPLES</t>
  </si>
  <si>
    <t>PARA ALIMENTACIÓN Y ASISTENCIA SOCIAL</t>
  </si>
  <si>
    <t xml:space="preserve">PARA LA INFRAESTRUCTURA SOCIAL ESTATAL </t>
  </si>
  <si>
    <t>PARA INFRAESTRUCTURA DE EDUCACIÓN BÁSICA</t>
  </si>
  <si>
    <t>PARA INFRAESTRUCTURA DE EDUCACIÓN MEDIA SUPERIOR</t>
  </si>
  <si>
    <t>PARA INFRAESTRUCTURA DE EDUCACIÓN SUPERIOR</t>
  </si>
  <si>
    <t>APORTACIONES FEDERALES PARA EDUCACIÓN TECNOLÓGICA Y DE ADULTOS</t>
  </si>
  <si>
    <t>EDUCACIÓN TECNOLÓGICA</t>
  </si>
  <si>
    <t>APORTACIONES DE FORTALECIMIENTO</t>
  </si>
  <si>
    <t>FONDO DE APORTACIONES PARA LA SEGURIDAD PÚBLICA DE LOS ESTADOS Y DEL DF (FASP)</t>
  </si>
  <si>
    <t>FONDO DE APORTACIONES PARA EL FORTALECIMIENTO DE LAS ENTIDADES FEDERATIVAS  (FAFEF)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</si>
  <si>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</si>
  <si>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</si>
  <si>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</si>
  <si>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</si>
  <si>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</si>
  <si>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 MICHOACÁN</t>
  </si>
  <si>
    <t>INSTITUTO DE CAPACITACIÓN PARA EL TRABAJO DEL ESTADO DE MICHOACÁN</t>
  </si>
  <si>
    <t xml:space="preserve">UNIVERSIDAD DE LA CIÉNEGA DEL ESTADO DE MICHOACÁN </t>
  </si>
  <si>
    <t>UNIVERSIDAD INTERCULTURAL INDÍGENA DEL ESTADO DE MICHOACÁN</t>
  </si>
  <si>
    <t>UNIVERSIDAD MICHOACANA DE SAN NICOLÁS DE HIDALGO (SUBSIDIO FEDERAL)</t>
  </si>
  <si>
    <t>UNIVERSIDAD POLITÉCNICA DE URUAPAN</t>
  </si>
  <si>
    <t>UNIVERSIDAD TECNOLÓGICA DE MORELIA</t>
  </si>
  <si>
    <t>APOYO FINANCIERO TELEBACHILLERATO COMUNITARIO</t>
  </si>
  <si>
    <t>UNIVERSIDAD POLITÉCNICA DE LÁZARO CÁRDENAS</t>
  </si>
  <si>
    <t>UNIVERSIDAD TECNOLÓGICA DE ORIENTE</t>
  </si>
  <si>
    <t>APOYO FINANCIERO EXTRAORDINARIO NO REGULARIZABLE DEL PROGRAMA PRESUPUESTARIO U080, APOYOS A CENTROS Y ORGANIZACIONES DE EDUCACIÓN CORRESPONDIENTE A LA QUINCENA 06-24</t>
  </si>
  <si>
    <t>TRANSFERENCIAS FEDERALES POR CONVENIO EN MATERIA DE SALUD</t>
  </si>
  <si>
    <t>PROGRAMA IMSS BIENESTAR PRESTACIÓN GRATUITA</t>
  </si>
  <si>
    <t>TRANSFERENCIAS FEDERALES POR CONVENIO EN MATERIA HIDRÁULICA</t>
  </si>
  <si>
    <t>PROAGUA</t>
  </si>
  <si>
    <t xml:space="preserve">INCENTIVOS DERIVADOS DE LA COLABORACIÓN FISCAL </t>
  </si>
  <si>
    <t>INCENTIVO DE CINCO AL MILLAR</t>
  </si>
  <si>
    <t>INCENTIVOS POR LA ADMINISTRACIÓN ISR POR ENAJENACIÓN DE INMUEBLES</t>
  </si>
  <si>
    <t>ISR ENAJENACIÓN TERRENOS Y CONSTITUCIÓN ARTICULO 126</t>
  </si>
  <si>
    <t>INCENTIVOS POR LA ADMINISTRACIÓN DE MULTAS FEDERALES NO FISCAL</t>
  </si>
  <si>
    <t>INCENTIVOS POR LA ADMINSTRACION ZONA FEDERAL MARÍTIMO TERRESTRE</t>
  </si>
  <si>
    <t>INCENTIVOS POR COMPENSACIÓN REPECOS Y RÉGIMEN INTERMEDIOS</t>
  </si>
  <si>
    <t>INCENTIVOS POR ACTOS DE FISCALIZACIÓN CONCURRENTE DE  CONTRIBUCIONES IVA</t>
  </si>
  <si>
    <t>INCENTIVOS POR ACTOS DE FISCALIZACIÓN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</si>
  <si>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</si>
  <si>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</si>
  <si>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</si>
  <si>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</si>
  <si>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FISCALIZACIÓN CUMPLIMIENTO DE  OBLIGACIONES ADUANERAS</t>
  </si>
  <si>
    <t>INCENTIVOS POR CRÉDITOS FISCALES DE LA FEDERACIÓN</t>
  </si>
  <si>
    <t>OTROS INGRESOS Y BENEFICIOS VARIOS</t>
  </si>
  <si>
    <t>VIVEROS FRUTÍCOLAS (SECRETARIA DESARROLLO AGROPECUARIO)</t>
  </si>
  <si>
    <t>REDONDEO DE INGRESOS</t>
  </si>
  <si>
    <t>INGRESOS PROPIOS RECAUDADOS POR LAS DEPENDENCIAS</t>
  </si>
  <si>
    <t>INGRESOS PROPIOS SECRETARÍA DE SEGURIDAD PÚBLICA</t>
  </si>
  <si>
    <t>INGRESOS PROPIOS SECRETARÍA DE CULTURA</t>
  </si>
  <si>
    <t>ENDEUDAMIENTO INTERNO</t>
  </si>
  <si>
    <t>REFINANCIAMIENTO Y/O EMPRÉSTITO</t>
  </si>
  <si>
    <t>POR REGISTRO DE SUBDIVISIONES</t>
  </si>
  <si>
    <t>POR INSCRICION  DEL REGISTRO PÚBLICO DE LA PROPIEDAD</t>
  </si>
  <si>
    <t>OFICIO DE RÉGIMEN PATRIMONIAL</t>
  </si>
  <si>
    <t>CERTIFICADOS MEDICOS</t>
  </si>
  <si>
    <t>POR SOLICITUD DE EQUIVALENCIA DE ESTUDIOS  DE EDUCACION  BÁSICA</t>
  </si>
  <si>
    <t>PERMISO PARA CIRCULAR CON ADITAMENTOS (POLARIZADO)</t>
  </si>
  <si>
    <t>BECAS TERNIUM 2023</t>
  </si>
  <si>
    <t>COPIA CERTIFICADA</t>
  </si>
  <si>
    <t>CUOTA POR ADJUDICACION DIRECTA</t>
  </si>
  <si>
    <t xml:space="preserve">APOYO PARA LA LÍNEA DE ACCIÓN DE ACTIVACIÓN FÍSICA "PONTE PILA" </t>
  </si>
  <si>
    <t>PROGRAMA NACIONAL DE INGLES</t>
  </si>
  <si>
    <t>PROGRAMA EXPANSIÓN DE LA EDUCACIÓN INICIAL S312</t>
  </si>
  <si>
    <t>PROGRAMA DE FORTALECIMIENTO DE LOS SERVICIOS DE EDUCACIÓN ESPECIAL (S295)</t>
  </si>
  <si>
    <t>PROGRAMA PARA EL DESARROLLO PROFESIONAL DOCENTE PARA EDUCACIÓN BÁSICA SEE</t>
  </si>
  <si>
    <t>CRESCA-CONADIC</t>
  </si>
  <si>
    <t>GOBIERNO DE  MICHOACAN/CONVENIO SaNAS</t>
  </si>
  <si>
    <t>REHABILITACION DE DISTRITOS DE RIEGO</t>
  </si>
  <si>
    <t>EQUIPAMIENTO DE DISTRITOS DE RIEGO</t>
  </si>
  <si>
    <t>TECNIFICACION DE DISTRITOS DE RIEGO</t>
  </si>
  <si>
    <t>TRANSFERENCIAS FEDERALES POR CONVENIO EN MATERIA ATENCIÓN</t>
  </si>
  <si>
    <t>COMISION DE BUSQUEDA DE PERSONAS DEL ESTADO DE MICHOACAN</t>
  </si>
  <si>
    <t>PROGRAMA DE ATENCIÒN INTEGRAL PARA EL BIENESTAR DE LAS MUJERES (PAIBIM)</t>
  </si>
  <si>
    <t>TRANSFERENCIAS FEDERALES POR CONVENIO EN MATERIA DE SEGURIDAD PUBLICA</t>
  </si>
  <si>
    <t xml:space="preserve">FONDO PARA EL FORTALECIMIENTO DE LAS INSTITUCIONES DE SEGURIDAD PUBLICA (FOFISP) </t>
  </si>
  <si>
    <t>TRANSFERENCIAS FEDERALES POR CONVENIO EN MATERIA DE ARMONIZACION</t>
  </si>
  <si>
    <t xml:space="preserve"> ARMONIZACION CONTABLE</t>
  </si>
  <si>
    <t>TRANSFERENCIAS FEDERALES POR CONVENIO EN MATERIA DE DIVERSA MATERIA</t>
  </si>
  <si>
    <t>PROGRAMA DE REGISTRO E IDENTIFICACIÓN DE  POBLACIÓN  FORTA REGISTRO  CIVIL</t>
  </si>
  <si>
    <t xml:space="preserve">PROYECTO EJECUTIVO DE MODERNIZACIÓN INTEGRAL (PEMI) DEL GOBIERNO DEL ESTADO DE MICHOACAN DE OCAMPO </t>
  </si>
  <si>
    <t>PROGRAMA DE APOYOS PARA EL DESARROLLO FORESTAL SUSTENTABLE CONAFOR</t>
  </si>
  <si>
    <t xml:space="preserve"> INCENTIVOS POR USAR MEDIOS ELECTRÓNICOS DE PAGO</t>
  </si>
  <si>
    <t xml:space="preserve">  DEL 1o  DE ENERO AL 30 DE JUNIO DEL AÑO 2025</t>
  </si>
  <si>
    <t>APORTACIONES PARA LA INFRESTRUCTURA SOCIAL</t>
  </si>
  <si>
    <t>PARA EL FORTALECIMIENTO DE LOS MUNICIPIOS</t>
  </si>
  <si>
    <t>ARRENDAMIENTO DEL FESTIVAL DE MICHOACÁN 2024</t>
  </si>
  <si>
    <t>PARTICIPACIONES Y OTRAS PARTICIPACIONES</t>
  </si>
  <si>
    <t>POR SERVICIOS DE LA FISCALIA GENERAL DEL ESTADO</t>
  </si>
  <si>
    <t xml:space="preserve">ESTADO ANALÍTICO DE LOS INGRESOS DEVENGADOS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</si>
</sst>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4" borderId="3" xfId="0" applyFont="1" applyFill="1" applyBorder="1" applyAlignment="1">
      <alignment vertical="center" wrapText="1"/>
    </xf>
    <xf numFmtId="43" fontId="5" fillId="4" borderId="3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3" fontId="4" fillId="0" borderId="3" xfId="1" applyFont="1" applyFill="1" applyBorder="1" applyAlignment="1">
      <alignment vertical="center"/>
    </xf>
    <xf numFmtId="43" fontId="7" fillId="0" borderId="3" xfId="0" applyNumberFormat="1" applyFont="1" applyBorder="1" applyAlignment="1">
      <alignment vertical="center"/>
    </xf>
    <xf numFmtId="43" fontId="7" fillId="0" borderId="3" xfId="1" applyFont="1" applyFill="1" applyBorder="1" applyAlignment="1">
      <alignment vertical="center"/>
    </xf>
    <xf numFmtId="0" fontId="8" fillId="5" borderId="3" xfId="0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3" fontId="7" fillId="0" borderId="4" xfId="1" applyFont="1" applyFill="1" applyBorder="1" applyAlignment="1">
      <alignment vertical="center"/>
    </xf>
    <xf numFmtId="0" fontId="8" fillId="5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43" fontId="7" fillId="0" borderId="0" xfId="0" applyNumberFormat="1" applyFont="1" applyAlignment="1">
      <alignment vertical="top"/>
    </xf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3" fontId="5" fillId="3" borderId="1" xfId="0" applyNumberFormat="1" applyFont="1" applyFill="1" applyBorder="1" applyAlignment="1">
      <alignment horizontal="center" vertical="center" wrapText="1"/>
    </xf>
    <xf numFmtId="43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3" fontId="3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D5F4FF"/>
      <color rgb="FFFFE5E5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</xdr:rowOff>
    </xdr:from>
    <xdr:to>
      <xdr:col>0</xdr:col>
      <xdr:colOff>681123</xdr:colOff>
      <xdr:row>4</xdr:row>
      <xdr:rowOff>23121</xdr:rowOff>
    </xdr:to>
    <xdr:pic>
      <xdr:nvPicPr>
        <xdr:cNvPr id="2" name="Picture 1025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5825" y="15240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D393"/>
  <sheetViews>
    <sheetView showGridLines="0" tabSelected="1" zoomScaleNormal="100" workbookViewId="0">
      <selection activeCell="H13" sqref="H13"/>
    </sheetView>
  </sheetViews>
  <sheetFormatPr baseColWidth="10" defaultRowHeight="12" x14ac:dyDescent="0.25"/>
  <cols>
    <col min="1" max="1" width="62.5703125" style="19" customWidth="1"/>
    <col min="2" max="2" width="17.5703125" style="20" customWidth="1"/>
    <col min="3" max="3" width="13.28515625" style="19" customWidth="1"/>
    <col min="4" max="4" width="13.85546875" style="35" bestFit="1" customWidth="1"/>
    <col min="5" max="159" width="11.42578125" style="2"/>
    <col min="160" max="160" width="11" style="2" customWidth="1"/>
    <col min="161" max="161" width="18.5703125" style="2" customWidth="1"/>
    <col min="162" max="162" width="4.42578125" style="2" customWidth="1"/>
    <col min="163" max="163" width="71.28515625" style="2" customWidth="1"/>
    <col min="164" max="164" width="19.140625" style="2" customWidth="1"/>
    <col min="165" max="165" width="20.140625" style="2" bestFit="1" customWidth="1"/>
    <col min="166" max="166" width="18.5703125" style="2" bestFit="1" customWidth="1"/>
    <col min="167" max="167" width="17" style="2" bestFit="1" customWidth="1"/>
    <col min="168" max="168" width="17.5703125" style="2" bestFit="1" customWidth="1"/>
    <col min="169" max="415" width="11.42578125" style="2"/>
    <col min="416" max="416" width="11" style="2" customWidth="1"/>
    <col min="417" max="417" width="18.5703125" style="2" customWidth="1"/>
    <col min="418" max="418" width="4.42578125" style="2" customWidth="1"/>
    <col min="419" max="419" width="71.28515625" style="2" customWidth="1"/>
    <col min="420" max="420" width="19.140625" style="2" customWidth="1"/>
    <col min="421" max="421" width="20.140625" style="2" bestFit="1" customWidth="1"/>
    <col min="422" max="422" width="18.5703125" style="2" bestFit="1" customWidth="1"/>
    <col min="423" max="423" width="17" style="2" bestFit="1" customWidth="1"/>
    <col min="424" max="424" width="17.5703125" style="2" bestFit="1" customWidth="1"/>
    <col min="425" max="671" width="11.42578125" style="2"/>
    <col min="672" max="672" width="11" style="2" customWidth="1"/>
    <col min="673" max="673" width="18.5703125" style="2" customWidth="1"/>
    <col min="674" max="674" width="4.42578125" style="2" customWidth="1"/>
    <col min="675" max="675" width="71.28515625" style="2" customWidth="1"/>
    <col min="676" max="676" width="19.140625" style="2" customWidth="1"/>
    <col min="677" max="677" width="20.140625" style="2" bestFit="1" customWidth="1"/>
    <col min="678" max="678" width="18.5703125" style="2" bestFit="1" customWidth="1"/>
    <col min="679" max="679" width="17" style="2" bestFit="1" customWidth="1"/>
    <col min="680" max="680" width="17.5703125" style="2" bestFit="1" customWidth="1"/>
    <col min="681" max="927" width="11.42578125" style="2"/>
    <col min="928" max="928" width="11" style="2" customWidth="1"/>
    <col min="929" max="929" width="18.5703125" style="2" customWidth="1"/>
    <col min="930" max="930" width="4.42578125" style="2" customWidth="1"/>
    <col min="931" max="931" width="71.28515625" style="2" customWidth="1"/>
    <col min="932" max="932" width="19.140625" style="2" customWidth="1"/>
    <col min="933" max="933" width="20.140625" style="2" bestFit="1" customWidth="1"/>
    <col min="934" max="934" width="18.5703125" style="2" bestFit="1" customWidth="1"/>
    <col min="935" max="935" width="17" style="2" bestFit="1" customWidth="1"/>
    <col min="936" max="936" width="17.5703125" style="2" bestFit="1" customWidth="1"/>
    <col min="937" max="1183" width="11.42578125" style="2"/>
    <col min="1184" max="1184" width="11" style="2" customWidth="1"/>
    <col min="1185" max="1185" width="18.5703125" style="2" customWidth="1"/>
    <col min="1186" max="1186" width="4.42578125" style="2" customWidth="1"/>
    <col min="1187" max="1187" width="71.28515625" style="2" customWidth="1"/>
    <col min="1188" max="1188" width="19.140625" style="2" customWidth="1"/>
    <col min="1189" max="1189" width="20.140625" style="2" bestFit="1" customWidth="1"/>
    <col min="1190" max="1190" width="18.5703125" style="2" bestFit="1" customWidth="1"/>
    <col min="1191" max="1191" width="17" style="2" bestFit="1" customWidth="1"/>
    <col min="1192" max="1192" width="17.5703125" style="2" bestFit="1" customWidth="1"/>
    <col min="1193" max="1439" width="11.42578125" style="2"/>
    <col min="1440" max="1440" width="11" style="2" customWidth="1"/>
    <col min="1441" max="1441" width="18.5703125" style="2" customWidth="1"/>
    <col min="1442" max="1442" width="4.42578125" style="2" customWidth="1"/>
    <col min="1443" max="1443" width="71.28515625" style="2" customWidth="1"/>
    <col min="1444" max="1444" width="19.140625" style="2" customWidth="1"/>
    <col min="1445" max="1445" width="20.140625" style="2" bestFit="1" customWidth="1"/>
    <col min="1446" max="1446" width="18.5703125" style="2" bestFit="1" customWidth="1"/>
    <col min="1447" max="1447" width="17" style="2" bestFit="1" customWidth="1"/>
    <col min="1448" max="1448" width="17.5703125" style="2" bestFit="1" customWidth="1"/>
    <col min="1449" max="1695" width="11.42578125" style="2"/>
    <col min="1696" max="1696" width="11" style="2" customWidth="1"/>
    <col min="1697" max="1697" width="18.5703125" style="2" customWidth="1"/>
    <col min="1698" max="1698" width="4.42578125" style="2" customWidth="1"/>
    <col min="1699" max="1699" width="71.28515625" style="2" customWidth="1"/>
    <col min="1700" max="1700" width="19.140625" style="2" customWidth="1"/>
    <col min="1701" max="1701" width="20.140625" style="2" bestFit="1" customWidth="1"/>
    <col min="1702" max="1702" width="18.5703125" style="2" bestFit="1" customWidth="1"/>
    <col min="1703" max="1703" width="17" style="2" bestFit="1" customWidth="1"/>
    <col min="1704" max="1704" width="17.5703125" style="2" bestFit="1" customWidth="1"/>
    <col min="1705" max="1951" width="11.42578125" style="2"/>
    <col min="1952" max="1952" width="11" style="2" customWidth="1"/>
    <col min="1953" max="1953" width="18.5703125" style="2" customWidth="1"/>
    <col min="1954" max="1954" width="4.42578125" style="2" customWidth="1"/>
    <col min="1955" max="1955" width="71.28515625" style="2" customWidth="1"/>
    <col min="1956" max="1956" width="19.140625" style="2" customWidth="1"/>
    <col min="1957" max="1957" width="20.140625" style="2" bestFit="1" customWidth="1"/>
    <col min="1958" max="1958" width="18.5703125" style="2" bestFit="1" customWidth="1"/>
    <col min="1959" max="1959" width="17" style="2" bestFit="1" customWidth="1"/>
    <col min="1960" max="1960" width="17.5703125" style="2" bestFit="1" customWidth="1"/>
    <col min="1961" max="2207" width="11.42578125" style="2"/>
    <col min="2208" max="2208" width="11" style="2" customWidth="1"/>
    <col min="2209" max="2209" width="18.5703125" style="2" customWidth="1"/>
    <col min="2210" max="2210" width="4.42578125" style="2" customWidth="1"/>
    <col min="2211" max="2211" width="71.28515625" style="2" customWidth="1"/>
    <col min="2212" max="2212" width="19.140625" style="2" customWidth="1"/>
    <col min="2213" max="2213" width="20.140625" style="2" bestFit="1" customWidth="1"/>
    <col min="2214" max="2214" width="18.5703125" style="2" bestFit="1" customWidth="1"/>
    <col min="2215" max="2215" width="17" style="2" bestFit="1" customWidth="1"/>
    <col min="2216" max="2216" width="17.5703125" style="2" bestFit="1" customWidth="1"/>
    <col min="2217" max="2463" width="11.42578125" style="2"/>
    <col min="2464" max="2464" width="11" style="2" customWidth="1"/>
    <col min="2465" max="2465" width="18.5703125" style="2" customWidth="1"/>
    <col min="2466" max="2466" width="4.42578125" style="2" customWidth="1"/>
    <col min="2467" max="2467" width="71.28515625" style="2" customWidth="1"/>
    <col min="2468" max="2468" width="19.140625" style="2" customWidth="1"/>
    <col min="2469" max="2469" width="20.140625" style="2" bestFit="1" customWidth="1"/>
    <col min="2470" max="2470" width="18.5703125" style="2" bestFit="1" customWidth="1"/>
    <col min="2471" max="2471" width="17" style="2" bestFit="1" customWidth="1"/>
    <col min="2472" max="2472" width="17.5703125" style="2" bestFit="1" customWidth="1"/>
    <col min="2473" max="2719" width="11.42578125" style="2"/>
    <col min="2720" max="2720" width="11" style="2" customWidth="1"/>
    <col min="2721" max="2721" width="18.5703125" style="2" customWidth="1"/>
    <col min="2722" max="2722" width="4.42578125" style="2" customWidth="1"/>
    <col min="2723" max="2723" width="71.28515625" style="2" customWidth="1"/>
    <col min="2724" max="2724" width="19.140625" style="2" customWidth="1"/>
    <col min="2725" max="2725" width="20.140625" style="2" bestFit="1" customWidth="1"/>
    <col min="2726" max="2726" width="18.5703125" style="2" bestFit="1" customWidth="1"/>
    <col min="2727" max="2727" width="17" style="2" bestFit="1" customWidth="1"/>
    <col min="2728" max="2728" width="17.5703125" style="2" bestFit="1" customWidth="1"/>
    <col min="2729" max="2975" width="11.42578125" style="2"/>
    <col min="2976" max="2976" width="11" style="2" customWidth="1"/>
    <col min="2977" max="2977" width="18.5703125" style="2" customWidth="1"/>
    <col min="2978" max="2978" width="4.42578125" style="2" customWidth="1"/>
    <col min="2979" max="2979" width="71.28515625" style="2" customWidth="1"/>
    <col min="2980" max="2980" width="19.140625" style="2" customWidth="1"/>
    <col min="2981" max="2981" width="20.140625" style="2" bestFit="1" customWidth="1"/>
    <col min="2982" max="2982" width="18.5703125" style="2" bestFit="1" customWidth="1"/>
    <col min="2983" max="2983" width="17" style="2" bestFit="1" customWidth="1"/>
    <col min="2984" max="2984" width="17.5703125" style="2" bestFit="1" customWidth="1"/>
    <col min="2985" max="3231" width="11.42578125" style="2"/>
    <col min="3232" max="3232" width="11" style="2" customWidth="1"/>
    <col min="3233" max="3233" width="18.5703125" style="2" customWidth="1"/>
    <col min="3234" max="3234" width="4.42578125" style="2" customWidth="1"/>
    <col min="3235" max="3235" width="71.28515625" style="2" customWidth="1"/>
    <col min="3236" max="3236" width="19.140625" style="2" customWidth="1"/>
    <col min="3237" max="3237" width="20.140625" style="2" bestFit="1" customWidth="1"/>
    <col min="3238" max="3238" width="18.5703125" style="2" bestFit="1" customWidth="1"/>
    <col min="3239" max="3239" width="17" style="2" bestFit="1" customWidth="1"/>
    <col min="3240" max="3240" width="17.5703125" style="2" bestFit="1" customWidth="1"/>
    <col min="3241" max="3487" width="11.42578125" style="2"/>
    <col min="3488" max="3488" width="11" style="2" customWidth="1"/>
    <col min="3489" max="3489" width="18.5703125" style="2" customWidth="1"/>
    <col min="3490" max="3490" width="4.42578125" style="2" customWidth="1"/>
    <col min="3491" max="3491" width="71.28515625" style="2" customWidth="1"/>
    <col min="3492" max="3492" width="19.140625" style="2" customWidth="1"/>
    <col min="3493" max="3493" width="20.140625" style="2" bestFit="1" customWidth="1"/>
    <col min="3494" max="3494" width="18.5703125" style="2" bestFit="1" customWidth="1"/>
    <col min="3495" max="3495" width="17" style="2" bestFit="1" customWidth="1"/>
    <col min="3496" max="3496" width="17.5703125" style="2" bestFit="1" customWidth="1"/>
    <col min="3497" max="3743" width="11.42578125" style="2"/>
    <col min="3744" max="3744" width="11" style="2" customWidth="1"/>
    <col min="3745" max="3745" width="18.5703125" style="2" customWidth="1"/>
    <col min="3746" max="3746" width="4.42578125" style="2" customWidth="1"/>
    <col min="3747" max="3747" width="71.28515625" style="2" customWidth="1"/>
    <col min="3748" max="3748" width="19.140625" style="2" customWidth="1"/>
    <col min="3749" max="3749" width="20.140625" style="2" bestFit="1" customWidth="1"/>
    <col min="3750" max="3750" width="18.5703125" style="2" bestFit="1" customWidth="1"/>
    <col min="3751" max="3751" width="17" style="2" bestFit="1" customWidth="1"/>
    <col min="3752" max="3752" width="17.5703125" style="2" bestFit="1" customWidth="1"/>
    <col min="3753" max="3999" width="11.42578125" style="2"/>
    <col min="4000" max="4000" width="11" style="2" customWidth="1"/>
    <col min="4001" max="4001" width="18.5703125" style="2" customWidth="1"/>
    <col min="4002" max="4002" width="4.42578125" style="2" customWidth="1"/>
    <col min="4003" max="4003" width="71.28515625" style="2" customWidth="1"/>
    <col min="4004" max="4004" width="19.140625" style="2" customWidth="1"/>
    <col min="4005" max="4005" width="20.140625" style="2" bestFit="1" customWidth="1"/>
    <col min="4006" max="4006" width="18.5703125" style="2" bestFit="1" customWidth="1"/>
    <col min="4007" max="4007" width="17" style="2" bestFit="1" customWidth="1"/>
    <col min="4008" max="4008" width="17.5703125" style="2" bestFit="1" customWidth="1"/>
    <col min="4009" max="4255" width="11.42578125" style="2"/>
    <col min="4256" max="4256" width="11" style="2" customWidth="1"/>
    <col min="4257" max="4257" width="18.5703125" style="2" customWidth="1"/>
    <col min="4258" max="4258" width="4.42578125" style="2" customWidth="1"/>
    <col min="4259" max="4259" width="71.28515625" style="2" customWidth="1"/>
    <col min="4260" max="4260" width="19.140625" style="2" customWidth="1"/>
    <col min="4261" max="4261" width="20.140625" style="2" bestFit="1" customWidth="1"/>
    <col min="4262" max="4262" width="18.5703125" style="2" bestFit="1" customWidth="1"/>
    <col min="4263" max="4263" width="17" style="2" bestFit="1" customWidth="1"/>
    <col min="4264" max="4264" width="17.5703125" style="2" bestFit="1" customWidth="1"/>
    <col min="4265" max="4511" width="11.42578125" style="2"/>
    <col min="4512" max="4512" width="11" style="2" customWidth="1"/>
    <col min="4513" max="4513" width="18.5703125" style="2" customWidth="1"/>
    <col min="4514" max="4514" width="4.42578125" style="2" customWidth="1"/>
    <col min="4515" max="4515" width="71.28515625" style="2" customWidth="1"/>
    <col min="4516" max="4516" width="19.140625" style="2" customWidth="1"/>
    <col min="4517" max="4517" width="20.140625" style="2" bestFit="1" customWidth="1"/>
    <col min="4518" max="4518" width="18.5703125" style="2" bestFit="1" customWidth="1"/>
    <col min="4519" max="4519" width="17" style="2" bestFit="1" customWidth="1"/>
    <col min="4520" max="4520" width="17.5703125" style="2" bestFit="1" customWidth="1"/>
    <col min="4521" max="4767" width="11.42578125" style="2"/>
    <col min="4768" max="4768" width="11" style="2" customWidth="1"/>
    <col min="4769" max="4769" width="18.5703125" style="2" customWidth="1"/>
    <col min="4770" max="4770" width="4.42578125" style="2" customWidth="1"/>
    <col min="4771" max="4771" width="71.28515625" style="2" customWidth="1"/>
    <col min="4772" max="4772" width="19.140625" style="2" customWidth="1"/>
    <col min="4773" max="4773" width="20.140625" style="2" bestFit="1" customWidth="1"/>
    <col min="4774" max="4774" width="18.5703125" style="2" bestFit="1" customWidth="1"/>
    <col min="4775" max="4775" width="17" style="2" bestFit="1" customWidth="1"/>
    <col min="4776" max="4776" width="17.5703125" style="2" bestFit="1" customWidth="1"/>
    <col min="4777" max="5023" width="11.42578125" style="2"/>
    <col min="5024" max="5024" width="11" style="2" customWidth="1"/>
    <col min="5025" max="5025" width="18.5703125" style="2" customWidth="1"/>
    <col min="5026" max="5026" width="4.42578125" style="2" customWidth="1"/>
    <col min="5027" max="5027" width="71.28515625" style="2" customWidth="1"/>
    <col min="5028" max="5028" width="19.140625" style="2" customWidth="1"/>
    <col min="5029" max="5029" width="20.140625" style="2" bestFit="1" customWidth="1"/>
    <col min="5030" max="5030" width="18.5703125" style="2" bestFit="1" customWidth="1"/>
    <col min="5031" max="5031" width="17" style="2" bestFit="1" customWidth="1"/>
    <col min="5032" max="5032" width="17.5703125" style="2" bestFit="1" customWidth="1"/>
    <col min="5033" max="5279" width="11.42578125" style="2"/>
    <col min="5280" max="5280" width="11" style="2" customWidth="1"/>
    <col min="5281" max="5281" width="18.5703125" style="2" customWidth="1"/>
    <col min="5282" max="5282" width="4.42578125" style="2" customWidth="1"/>
    <col min="5283" max="5283" width="71.28515625" style="2" customWidth="1"/>
    <col min="5284" max="5284" width="19.140625" style="2" customWidth="1"/>
    <col min="5285" max="5285" width="20.140625" style="2" bestFit="1" customWidth="1"/>
    <col min="5286" max="5286" width="18.5703125" style="2" bestFit="1" customWidth="1"/>
    <col min="5287" max="5287" width="17" style="2" bestFit="1" customWidth="1"/>
    <col min="5288" max="5288" width="17.5703125" style="2" bestFit="1" customWidth="1"/>
    <col min="5289" max="5535" width="11.42578125" style="2"/>
    <col min="5536" max="5536" width="11" style="2" customWidth="1"/>
    <col min="5537" max="5537" width="18.5703125" style="2" customWidth="1"/>
    <col min="5538" max="5538" width="4.42578125" style="2" customWidth="1"/>
    <col min="5539" max="5539" width="71.28515625" style="2" customWidth="1"/>
    <col min="5540" max="5540" width="19.140625" style="2" customWidth="1"/>
    <col min="5541" max="5541" width="20.140625" style="2" bestFit="1" customWidth="1"/>
    <col min="5542" max="5542" width="18.5703125" style="2" bestFit="1" customWidth="1"/>
    <col min="5543" max="5543" width="17" style="2" bestFit="1" customWidth="1"/>
    <col min="5544" max="5544" width="17.5703125" style="2" bestFit="1" customWidth="1"/>
    <col min="5545" max="5791" width="11.42578125" style="2"/>
    <col min="5792" max="5792" width="11" style="2" customWidth="1"/>
    <col min="5793" max="5793" width="18.5703125" style="2" customWidth="1"/>
    <col min="5794" max="5794" width="4.42578125" style="2" customWidth="1"/>
    <col min="5795" max="5795" width="71.28515625" style="2" customWidth="1"/>
    <col min="5796" max="5796" width="19.140625" style="2" customWidth="1"/>
    <col min="5797" max="5797" width="20.140625" style="2" bestFit="1" customWidth="1"/>
    <col min="5798" max="5798" width="18.5703125" style="2" bestFit="1" customWidth="1"/>
    <col min="5799" max="5799" width="17" style="2" bestFit="1" customWidth="1"/>
    <col min="5800" max="5800" width="17.5703125" style="2" bestFit="1" customWidth="1"/>
    <col min="5801" max="6047" width="11.42578125" style="2"/>
    <col min="6048" max="6048" width="11" style="2" customWidth="1"/>
    <col min="6049" max="6049" width="18.5703125" style="2" customWidth="1"/>
    <col min="6050" max="6050" width="4.42578125" style="2" customWidth="1"/>
    <col min="6051" max="6051" width="71.28515625" style="2" customWidth="1"/>
    <col min="6052" max="6052" width="19.140625" style="2" customWidth="1"/>
    <col min="6053" max="6053" width="20.140625" style="2" bestFit="1" customWidth="1"/>
    <col min="6054" max="6054" width="18.5703125" style="2" bestFit="1" customWidth="1"/>
    <col min="6055" max="6055" width="17" style="2" bestFit="1" customWidth="1"/>
    <col min="6056" max="6056" width="17.5703125" style="2" bestFit="1" customWidth="1"/>
    <col min="6057" max="6303" width="11.42578125" style="2"/>
    <col min="6304" max="6304" width="11" style="2" customWidth="1"/>
    <col min="6305" max="6305" width="18.5703125" style="2" customWidth="1"/>
    <col min="6306" max="6306" width="4.42578125" style="2" customWidth="1"/>
    <col min="6307" max="6307" width="71.28515625" style="2" customWidth="1"/>
    <col min="6308" max="6308" width="19.140625" style="2" customWidth="1"/>
    <col min="6309" max="6309" width="20.140625" style="2" bestFit="1" customWidth="1"/>
    <col min="6310" max="6310" width="18.5703125" style="2" bestFit="1" customWidth="1"/>
    <col min="6311" max="6311" width="17" style="2" bestFit="1" customWidth="1"/>
    <col min="6312" max="6312" width="17.5703125" style="2" bestFit="1" customWidth="1"/>
    <col min="6313" max="6559" width="11.42578125" style="2"/>
    <col min="6560" max="6560" width="11" style="2" customWidth="1"/>
    <col min="6561" max="6561" width="18.5703125" style="2" customWidth="1"/>
    <col min="6562" max="6562" width="4.42578125" style="2" customWidth="1"/>
    <col min="6563" max="6563" width="71.28515625" style="2" customWidth="1"/>
    <col min="6564" max="6564" width="19.140625" style="2" customWidth="1"/>
    <col min="6565" max="6565" width="20.140625" style="2" bestFit="1" customWidth="1"/>
    <col min="6566" max="6566" width="18.5703125" style="2" bestFit="1" customWidth="1"/>
    <col min="6567" max="6567" width="17" style="2" bestFit="1" customWidth="1"/>
    <col min="6568" max="6568" width="17.5703125" style="2" bestFit="1" customWidth="1"/>
    <col min="6569" max="6815" width="11.42578125" style="2"/>
    <col min="6816" max="6816" width="11" style="2" customWidth="1"/>
    <col min="6817" max="6817" width="18.5703125" style="2" customWidth="1"/>
    <col min="6818" max="6818" width="4.42578125" style="2" customWidth="1"/>
    <col min="6819" max="6819" width="71.28515625" style="2" customWidth="1"/>
    <col min="6820" max="6820" width="19.140625" style="2" customWidth="1"/>
    <col min="6821" max="6821" width="20.140625" style="2" bestFit="1" customWidth="1"/>
    <col min="6822" max="6822" width="18.5703125" style="2" bestFit="1" customWidth="1"/>
    <col min="6823" max="6823" width="17" style="2" bestFit="1" customWidth="1"/>
    <col min="6824" max="6824" width="17.5703125" style="2" bestFit="1" customWidth="1"/>
    <col min="6825" max="7071" width="11.42578125" style="2"/>
    <col min="7072" max="7072" width="11" style="2" customWidth="1"/>
    <col min="7073" max="7073" width="18.5703125" style="2" customWidth="1"/>
    <col min="7074" max="7074" width="4.42578125" style="2" customWidth="1"/>
    <col min="7075" max="7075" width="71.28515625" style="2" customWidth="1"/>
    <col min="7076" max="7076" width="19.140625" style="2" customWidth="1"/>
    <col min="7077" max="7077" width="20.140625" style="2" bestFit="1" customWidth="1"/>
    <col min="7078" max="7078" width="18.5703125" style="2" bestFit="1" customWidth="1"/>
    <col min="7079" max="7079" width="17" style="2" bestFit="1" customWidth="1"/>
    <col min="7080" max="7080" width="17.5703125" style="2" bestFit="1" customWidth="1"/>
    <col min="7081" max="7327" width="11.42578125" style="2"/>
    <col min="7328" max="7328" width="11" style="2" customWidth="1"/>
    <col min="7329" max="7329" width="18.5703125" style="2" customWidth="1"/>
    <col min="7330" max="7330" width="4.42578125" style="2" customWidth="1"/>
    <col min="7331" max="7331" width="71.28515625" style="2" customWidth="1"/>
    <col min="7332" max="7332" width="19.140625" style="2" customWidth="1"/>
    <col min="7333" max="7333" width="20.140625" style="2" bestFit="1" customWidth="1"/>
    <col min="7334" max="7334" width="18.5703125" style="2" bestFit="1" customWidth="1"/>
    <col min="7335" max="7335" width="17" style="2" bestFit="1" customWidth="1"/>
    <col min="7336" max="7336" width="17.5703125" style="2" bestFit="1" customWidth="1"/>
    <col min="7337" max="7583" width="11.42578125" style="2"/>
    <col min="7584" max="7584" width="11" style="2" customWidth="1"/>
    <col min="7585" max="7585" width="18.5703125" style="2" customWidth="1"/>
    <col min="7586" max="7586" width="4.42578125" style="2" customWidth="1"/>
    <col min="7587" max="7587" width="71.28515625" style="2" customWidth="1"/>
    <col min="7588" max="7588" width="19.140625" style="2" customWidth="1"/>
    <col min="7589" max="7589" width="20.140625" style="2" bestFit="1" customWidth="1"/>
    <col min="7590" max="7590" width="18.5703125" style="2" bestFit="1" customWidth="1"/>
    <col min="7591" max="7591" width="17" style="2" bestFit="1" customWidth="1"/>
    <col min="7592" max="7592" width="17.5703125" style="2" bestFit="1" customWidth="1"/>
    <col min="7593" max="7839" width="11.42578125" style="2"/>
    <col min="7840" max="7840" width="11" style="2" customWidth="1"/>
    <col min="7841" max="7841" width="18.5703125" style="2" customWidth="1"/>
    <col min="7842" max="7842" width="4.42578125" style="2" customWidth="1"/>
    <col min="7843" max="7843" width="71.28515625" style="2" customWidth="1"/>
    <col min="7844" max="7844" width="19.140625" style="2" customWidth="1"/>
    <col min="7845" max="7845" width="20.140625" style="2" bestFit="1" customWidth="1"/>
    <col min="7846" max="7846" width="18.5703125" style="2" bestFit="1" customWidth="1"/>
    <col min="7847" max="7847" width="17" style="2" bestFit="1" customWidth="1"/>
    <col min="7848" max="7848" width="17.5703125" style="2" bestFit="1" customWidth="1"/>
    <col min="7849" max="8095" width="11.42578125" style="2"/>
    <col min="8096" max="8096" width="11" style="2" customWidth="1"/>
    <col min="8097" max="8097" width="18.5703125" style="2" customWidth="1"/>
    <col min="8098" max="8098" width="4.42578125" style="2" customWidth="1"/>
    <col min="8099" max="8099" width="71.28515625" style="2" customWidth="1"/>
    <col min="8100" max="8100" width="19.140625" style="2" customWidth="1"/>
    <col min="8101" max="8101" width="20.140625" style="2" bestFit="1" customWidth="1"/>
    <col min="8102" max="8102" width="18.5703125" style="2" bestFit="1" customWidth="1"/>
    <col min="8103" max="8103" width="17" style="2" bestFit="1" customWidth="1"/>
    <col min="8104" max="8104" width="17.5703125" style="2" bestFit="1" customWidth="1"/>
    <col min="8105" max="8351" width="11.42578125" style="2"/>
    <col min="8352" max="8352" width="11" style="2" customWidth="1"/>
    <col min="8353" max="8353" width="18.5703125" style="2" customWidth="1"/>
    <col min="8354" max="8354" width="4.42578125" style="2" customWidth="1"/>
    <col min="8355" max="8355" width="71.28515625" style="2" customWidth="1"/>
    <col min="8356" max="8356" width="19.140625" style="2" customWidth="1"/>
    <col min="8357" max="8357" width="20.140625" style="2" bestFit="1" customWidth="1"/>
    <col min="8358" max="8358" width="18.5703125" style="2" bestFit="1" customWidth="1"/>
    <col min="8359" max="8359" width="17" style="2" bestFit="1" customWidth="1"/>
    <col min="8360" max="8360" width="17.5703125" style="2" bestFit="1" customWidth="1"/>
    <col min="8361" max="8607" width="11.42578125" style="2"/>
    <col min="8608" max="8608" width="11" style="2" customWidth="1"/>
    <col min="8609" max="8609" width="18.5703125" style="2" customWidth="1"/>
    <col min="8610" max="8610" width="4.42578125" style="2" customWidth="1"/>
    <col min="8611" max="8611" width="71.28515625" style="2" customWidth="1"/>
    <col min="8612" max="8612" width="19.140625" style="2" customWidth="1"/>
    <col min="8613" max="8613" width="20.140625" style="2" bestFit="1" customWidth="1"/>
    <col min="8614" max="8614" width="18.5703125" style="2" bestFit="1" customWidth="1"/>
    <col min="8615" max="8615" width="17" style="2" bestFit="1" customWidth="1"/>
    <col min="8616" max="8616" width="17.5703125" style="2" bestFit="1" customWidth="1"/>
    <col min="8617" max="8863" width="11.42578125" style="2"/>
    <col min="8864" max="8864" width="11" style="2" customWidth="1"/>
    <col min="8865" max="8865" width="18.5703125" style="2" customWidth="1"/>
    <col min="8866" max="8866" width="4.42578125" style="2" customWidth="1"/>
    <col min="8867" max="8867" width="71.28515625" style="2" customWidth="1"/>
    <col min="8868" max="8868" width="19.140625" style="2" customWidth="1"/>
    <col min="8869" max="8869" width="20.140625" style="2" bestFit="1" customWidth="1"/>
    <col min="8870" max="8870" width="18.5703125" style="2" bestFit="1" customWidth="1"/>
    <col min="8871" max="8871" width="17" style="2" bestFit="1" customWidth="1"/>
    <col min="8872" max="8872" width="17.5703125" style="2" bestFit="1" customWidth="1"/>
    <col min="8873" max="9119" width="11.42578125" style="2"/>
    <col min="9120" max="9120" width="11" style="2" customWidth="1"/>
    <col min="9121" max="9121" width="18.5703125" style="2" customWidth="1"/>
    <col min="9122" max="9122" width="4.42578125" style="2" customWidth="1"/>
    <col min="9123" max="9123" width="71.28515625" style="2" customWidth="1"/>
    <col min="9124" max="9124" width="19.140625" style="2" customWidth="1"/>
    <col min="9125" max="9125" width="20.140625" style="2" bestFit="1" customWidth="1"/>
    <col min="9126" max="9126" width="18.5703125" style="2" bestFit="1" customWidth="1"/>
    <col min="9127" max="9127" width="17" style="2" bestFit="1" customWidth="1"/>
    <col min="9128" max="9128" width="17.5703125" style="2" bestFit="1" customWidth="1"/>
    <col min="9129" max="9375" width="11.42578125" style="2"/>
    <col min="9376" max="9376" width="11" style="2" customWidth="1"/>
    <col min="9377" max="9377" width="18.5703125" style="2" customWidth="1"/>
    <col min="9378" max="9378" width="4.42578125" style="2" customWidth="1"/>
    <col min="9379" max="9379" width="71.28515625" style="2" customWidth="1"/>
    <col min="9380" max="9380" width="19.140625" style="2" customWidth="1"/>
    <col min="9381" max="9381" width="20.140625" style="2" bestFit="1" customWidth="1"/>
    <col min="9382" max="9382" width="18.5703125" style="2" bestFit="1" customWidth="1"/>
    <col min="9383" max="9383" width="17" style="2" bestFit="1" customWidth="1"/>
    <col min="9384" max="9384" width="17.5703125" style="2" bestFit="1" customWidth="1"/>
    <col min="9385" max="9631" width="11.42578125" style="2"/>
    <col min="9632" max="9632" width="11" style="2" customWidth="1"/>
    <col min="9633" max="9633" width="18.5703125" style="2" customWidth="1"/>
    <col min="9634" max="9634" width="4.42578125" style="2" customWidth="1"/>
    <col min="9635" max="9635" width="71.28515625" style="2" customWidth="1"/>
    <col min="9636" max="9636" width="19.140625" style="2" customWidth="1"/>
    <col min="9637" max="9637" width="20.140625" style="2" bestFit="1" customWidth="1"/>
    <col min="9638" max="9638" width="18.5703125" style="2" bestFit="1" customWidth="1"/>
    <col min="9639" max="9639" width="17" style="2" bestFit="1" customWidth="1"/>
    <col min="9640" max="9640" width="17.5703125" style="2" bestFit="1" customWidth="1"/>
    <col min="9641" max="9887" width="11.42578125" style="2"/>
    <col min="9888" max="9888" width="11" style="2" customWidth="1"/>
    <col min="9889" max="9889" width="18.5703125" style="2" customWidth="1"/>
    <col min="9890" max="9890" width="4.42578125" style="2" customWidth="1"/>
    <col min="9891" max="9891" width="71.28515625" style="2" customWidth="1"/>
    <col min="9892" max="9892" width="19.140625" style="2" customWidth="1"/>
    <col min="9893" max="9893" width="20.140625" style="2" bestFit="1" customWidth="1"/>
    <col min="9894" max="9894" width="18.5703125" style="2" bestFit="1" customWidth="1"/>
    <col min="9895" max="9895" width="17" style="2" bestFit="1" customWidth="1"/>
    <col min="9896" max="9896" width="17.5703125" style="2" bestFit="1" customWidth="1"/>
    <col min="9897" max="10143" width="11.42578125" style="2"/>
    <col min="10144" max="10144" width="11" style="2" customWidth="1"/>
    <col min="10145" max="10145" width="18.5703125" style="2" customWidth="1"/>
    <col min="10146" max="10146" width="4.42578125" style="2" customWidth="1"/>
    <col min="10147" max="10147" width="71.28515625" style="2" customWidth="1"/>
    <col min="10148" max="10148" width="19.140625" style="2" customWidth="1"/>
    <col min="10149" max="10149" width="20.140625" style="2" bestFit="1" customWidth="1"/>
    <col min="10150" max="10150" width="18.5703125" style="2" bestFit="1" customWidth="1"/>
    <col min="10151" max="10151" width="17" style="2" bestFit="1" customWidth="1"/>
    <col min="10152" max="10152" width="17.5703125" style="2" bestFit="1" customWidth="1"/>
    <col min="10153" max="10399" width="11.42578125" style="2"/>
    <col min="10400" max="10400" width="11" style="2" customWidth="1"/>
    <col min="10401" max="10401" width="18.5703125" style="2" customWidth="1"/>
    <col min="10402" max="10402" width="4.42578125" style="2" customWidth="1"/>
    <col min="10403" max="10403" width="71.28515625" style="2" customWidth="1"/>
    <col min="10404" max="10404" width="19.140625" style="2" customWidth="1"/>
    <col min="10405" max="10405" width="20.140625" style="2" bestFit="1" customWidth="1"/>
    <col min="10406" max="10406" width="18.5703125" style="2" bestFit="1" customWidth="1"/>
    <col min="10407" max="10407" width="17" style="2" bestFit="1" customWidth="1"/>
    <col min="10408" max="10408" width="17.5703125" style="2" bestFit="1" customWidth="1"/>
    <col min="10409" max="10655" width="11.42578125" style="2"/>
    <col min="10656" max="10656" width="11" style="2" customWidth="1"/>
    <col min="10657" max="10657" width="18.5703125" style="2" customWidth="1"/>
    <col min="10658" max="10658" width="4.42578125" style="2" customWidth="1"/>
    <col min="10659" max="10659" width="71.28515625" style="2" customWidth="1"/>
    <col min="10660" max="10660" width="19.140625" style="2" customWidth="1"/>
    <col min="10661" max="10661" width="20.140625" style="2" bestFit="1" customWidth="1"/>
    <col min="10662" max="10662" width="18.5703125" style="2" bestFit="1" customWidth="1"/>
    <col min="10663" max="10663" width="17" style="2" bestFit="1" customWidth="1"/>
    <col min="10664" max="10664" width="17.5703125" style="2" bestFit="1" customWidth="1"/>
    <col min="10665" max="10911" width="11.42578125" style="2"/>
    <col min="10912" max="10912" width="11" style="2" customWidth="1"/>
    <col min="10913" max="10913" width="18.5703125" style="2" customWidth="1"/>
    <col min="10914" max="10914" width="4.42578125" style="2" customWidth="1"/>
    <col min="10915" max="10915" width="71.28515625" style="2" customWidth="1"/>
    <col min="10916" max="10916" width="19.140625" style="2" customWidth="1"/>
    <col min="10917" max="10917" width="20.140625" style="2" bestFit="1" customWidth="1"/>
    <col min="10918" max="10918" width="18.5703125" style="2" bestFit="1" customWidth="1"/>
    <col min="10919" max="10919" width="17" style="2" bestFit="1" customWidth="1"/>
    <col min="10920" max="10920" width="17.5703125" style="2" bestFit="1" customWidth="1"/>
    <col min="10921" max="11167" width="11.42578125" style="2"/>
    <col min="11168" max="11168" width="11" style="2" customWidth="1"/>
    <col min="11169" max="11169" width="18.5703125" style="2" customWidth="1"/>
    <col min="11170" max="11170" width="4.42578125" style="2" customWidth="1"/>
    <col min="11171" max="11171" width="71.28515625" style="2" customWidth="1"/>
    <col min="11172" max="11172" width="19.140625" style="2" customWidth="1"/>
    <col min="11173" max="11173" width="20.140625" style="2" bestFit="1" customWidth="1"/>
    <col min="11174" max="11174" width="18.5703125" style="2" bestFit="1" customWidth="1"/>
    <col min="11175" max="11175" width="17" style="2" bestFit="1" customWidth="1"/>
    <col min="11176" max="11176" width="17.5703125" style="2" bestFit="1" customWidth="1"/>
    <col min="11177" max="11423" width="11.42578125" style="2"/>
    <col min="11424" max="11424" width="11" style="2" customWidth="1"/>
    <col min="11425" max="11425" width="18.5703125" style="2" customWidth="1"/>
    <col min="11426" max="11426" width="4.42578125" style="2" customWidth="1"/>
    <col min="11427" max="11427" width="71.28515625" style="2" customWidth="1"/>
    <col min="11428" max="11428" width="19.140625" style="2" customWidth="1"/>
    <col min="11429" max="11429" width="20.140625" style="2" bestFit="1" customWidth="1"/>
    <col min="11430" max="11430" width="18.5703125" style="2" bestFit="1" customWidth="1"/>
    <col min="11431" max="11431" width="17" style="2" bestFit="1" customWidth="1"/>
    <col min="11432" max="11432" width="17.5703125" style="2" bestFit="1" customWidth="1"/>
    <col min="11433" max="11679" width="11.42578125" style="2"/>
    <col min="11680" max="11680" width="11" style="2" customWidth="1"/>
    <col min="11681" max="11681" width="18.5703125" style="2" customWidth="1"/>
    <col min="11682" max="11682" width="4.42578125" style="2" customWidth="1"/>
    <col min="11683" max="11683" width="71.28515625" style="2" customWidth="1"/>
    <col min="11684" max="11684" width="19.140625" style="2" customWidth="1"/>
    <col min="11685" max="11685" width="20.140625" style="2" bestFit="1" customWidth="1"/>
    <col min="11686" max="11686" width="18.5703125" style="2" bestFit="1" customWidth="1"/>
    <col min="11687" max="11687" width="17" style="2" bestFit="1" customWidth="1"/>
    <col min="11688" max="11688" width="17.5703125" style="2" bestFit="1" customWidth="1"/>
    <col min="11689" max="11935" width="11.42578125" style="2"/>
    <col min="11936" max="11936" width="11" style="2" customWidth="1"/>
    <col min="11937" max="11937" width="18.5703125" style="2" customWidth="1"/>
    <col min="11938" max="11938" width="4.42578125" style="2" customWidth="1"/>
    <col min="11939" max="11939" width="71.28515625" style="2" customWidth="1"/>
    <col min="11940" max="11940" width="19.140625" style="2" customWidth="1"/>
    <col min="11941" max="11941" width="20.140625" style="2" bestFit="1" customWidth="1"/>
    <col min="11942" max="11942" width="18.5703125" style="2" bestFit="1" customWidth="1"/>
    <col min="11943" max="11943" width="17" style="2" bestFit="1" customWidth="1"/>
    <col min="11944" max="11944" width="17.5703125" style="2" bestFit="1" customWidth="1"/>
    <col min="11945" max="12191" width="11.42578125" style="2"/>
    <col min="12192" max="12192" width="11" style="2" customWidth="1"/>
    <col min="12193" max="12193" width="18.5703125" style="2" customWidth="1"/>
    <col min="12194" max="12194" width="4.42578125" style="2" customWidth="1"/>
    <col min="12195" max="12195" width="71.28515625" style="2" customWidth="1"/>
    <col min="12196" max="12196" width="19.140625" style="2" customWidth="1"/>
    <col min="12197" max="12197" width="20.140625" style="2" bestFit="1" customWidth="1"/>
    <col min="12198" max="12198" width="18.5703125" style="2" bestFit="1" customWidth="1"/>
    <col min="12199" max="12199" width="17" style="2" bestFit="1" customWidth="1"/>
    <col min="12200" max="12200" width="17.5703125" style="2" bestFit="1" customWidth="1"/>
    <col min="12201" max="12447" width="11.42578125" style="2"/>
    <col min="12448" max="12448" width="11" style="2" customWidth="1"/>
    <col min="12449" max="12449" width="18.5703125" style="2" customWidth="1"/>
    <col min="12450" max="12450" width="4.42578125" style="2" customWidth="1"/>
    <col min="12451" max="12451" width="71.28515625" style="2" customWidth="1"/>
    <col min="12452" max="12452" width="19.140625" style="2" customWidth="1"/>
    <col min="12453" max="12453" width="20.140625" style="2" bestFit="1" customWidth="1"/>
    <col min="12454" max="12454" width="18.5703125" style="2" bestFit="1" customWidth="1"/>
    <col min="12455" max="12455" width="17" style="2" bestFit="1" customWidth="1"/>
    <col min="12456" max="12456" width="17.5703125" style="2" bestFit="1" customWidth="1"/>
    <col min="12457" max="12703" width="11.42578125" style="2"/>
    <col min="12704" max="12704" width="11" style="2" customWidth="1"/>
    <col min="12705" max="12705" width="18.5703125" style="2" customWidth="1"/>
    <col min="12706" max="12706" width="4.42578125" style="2" customWidth="1"/>
    <col min="12707" max="12707" width="71.28515625" style="2" customWidth="1"/>
    <col min="12708" max="12708" width="19.140625" style="2" customWidth="1"/>
    <col min="12709" max="12709" width="20.140625" style="2" bestFit="1" customWidth="1"/>
    <col min="12710" max="12710" width="18.5703125" style="2" bestFit="1" customWidth="1"/>
    <col min="12711" max="12711" width="17" style="2" bestFit="1" customWidth="1"/>
    <col min="12712" max="12712" width="17.5703125" style="2" bestFit="1" customWidth="1"/>
    <col min="12713" max="12959" width="11.42578125" style="2"/>
    <col min="12960" max="12960" width="11" style="2" customWidth="1"/>
    <col min="12961" max="12961" width="18.5703125" style="2" customWidth="1"/>
    <col min="12962" max="12962" width="4.42578125" style="2" customWidth="1"/>
    <col min="12963" max="12963" width="71.28515625" style="2" customWidth="1"/>
    <col min="12964" max="12964" width="19.140625" style="2" customWidth="1"/>
    <col min="12965" max="12965" width="20.140625" style="2" bestFit="1" customWidth="1"/>
    <col min="12966" max="12966" width="18.5703125" style="2" bestFit="1" customWidth="1"/>
    <col min="12967" max="12967" width="17" style="2" bestFit="1" customWidth="1"/>
    <col min="12968" max="12968" width="17.5703125" style="2" bestFit="1" customWidth="1"/>
    <col min="12969" max="13215" width="11.42578125" style="2"/>
    <col min="13216" max="13216" width="11" style="2" customWidth="1"/>
    <col min="13217" max="13217" width="18.5703125" style="2" customWidth="1"/>
    <col min="13218" max="13218" width="4.42578125" style="2" customWidth="1"/>
    <col min="13219" max="13219" width="71.28515625" style="2" customWidth="1"/>
    <col min="13220" max="13220" width="19.140625" style="2" customWidth="1"/>
    <col min="13221" max="13221" width="20.140625" style="2" bestFit="1" customWidth="1"/>
    <col min="13222" max="13222" width="18.5703125" style="2" bestFit="1" customWidth="1"/>
    <col min="13223" max="13223" width="17" style="2" bestFit="1" customWidth="1"/>
    <col min="13224" max="13224" width="17.5703125" style="2" bestFit="1" customWidth="1"/>
    <col min="13225" max="13471" width="11.42578125" style="2"/>
    <col min="13472" max="13472" width="11" style="2" customWidth="1"/>
    <col min="13473" max="13473" width="18.5703125" style="2" customWidth="1"/>
    <col min="13474" max="13474" width="4.42578125" style="2" customWidth="1"/>
    <col min="13475" max="13475" width="71.28515625" style="2" customWidth="1"/>
    <col min="13476" max="13476" width="19.140625" style="2" customWidth="1"/>
    <col min="13477" max="13477" width="20.140625" style="2" bestFit="1" customWidth="1"/>
    <col min="13478" max="13478" width="18.5703125" style="2" bestFit="1" customWidth="1"/>
    <col min="13479" max="13479" width="17" style="2" bestFit="1" customWidth="1"/>
    <col min="13480" max="13480" width="17.5703125" style="2" bestFit="1" customWidth="1"/>
    <col min="13481" max="13727" width="11.42578125" style="2"/>
    <col min="13728" max="13728" width="11" style="2" customWidth="1"/>
    <col min="13729" max="13729" width="18.5703125" style="2" customWidth="1"/>
    <col min="13730" max="13730" width="4.42578125" style="2" customWidth="1"/>
    <col min="13731" max="13731" width="71.28515625" style="2" customWidth="1"/>
    <col min="13732" max="13732" width="19.140625" style="2" customWidth="1"/>
    <col min="13733" max="13733" width="20.140625" style="2" bestFit="1" customWidth="1"/>
    <col min="13734" max="13734" width="18.5703125" style="2" bestFit="1" customWidth="1"/>
    <col min="13735" max="13735" width="17" style="2" bestFit="1" customWidth="1"/>
    <col min="13736" max="13736" width="17.5703125" style="2" bestFit="1" customWidth="1"/>
    <col min="13737" max="13983" width="11.42578125" style="2"/>
    <col min="13984" max="13984" width="11" style="2" customWidth="1"/>
    <col min="13985" max="13985" width="18.5703125" style="2" customWidth="1"/>
    <col min="13986" max="13986" width="4.42578125" style="2" customWidth="1"/>
    <col min="13987" max="13987" width="71.28515625" style="2" customWidth="1"/>
    <col min="13988" max="13988" width="19.140625" style="2" customWidth="1"/>
    <col min="13989" max="13989" width="20.140625" style="2" bestFit="1" customWidth="1"/>
    <col min="13990" max="13990" width="18.5703125" style="2" bestFit="1" customWidth="1"/>
    <col min="13991" max="13991" width="17" style="2" bestFit="1" customWidth="1"/>
    <col min="13992" max="13992" width="17.5703125" style="2" bestFit="1" customWidth="1"/>
    <col min="13993" max="14239" width="11.42578125" style="2"/>
    <col min="14240" max="14240" width="11" style="2" customWidth="1"/>
    <col min="14241" max="14241" width="18.5703125" style="2" customWidth="1"/>
    <col min="14242" max="14242" width="4.42578125" style="2" customWidth="1"/>
    <col min="14243" max="14243" width="71.28515625" style="2" customWidth="1"/>
    <col min="14244" max="14244" width="19.140625" style="2" customWidth="1"/>
    <col min="14245" max="14245" width="20.140625" style="2" bestFit="1" customWidth="1"/>
    <col min="14246" max="14246" width="18.5703125" style="2" bestFit="1" customWidth="1"/>
    <col min="14247" max="14247" width="17" style="2" bestFit="1" customWidth="1"/>
    <col min="14248" max="14248" width="17.5703125" style="2" bestFit="1" customWidth="1"/>
    <col min="14249" max="14495" width="11.42578125" style="2"/>
    <col min="14496" max="14496" width="11" style="2" customWidth="1"/>
    <col min="14497" max="14497" width="18.5703125" style="2" customWidth="1"/>
    <col min="14498" max="14498" width="4.42578125" style="2" customWidth="1"/>
    <col min="14499" max="14499" width="71.28515625" style="2" customWidth="1"/>
    <col min="14500" max="14500" width="19.140625" style="2" customWidth="1"/>
    <col min="14501" max="14501" width="20.140625" style="2" bestFit="1" customWidth="1"/>
    <col min="14502" max="14502" width="18.5703125" style="2" bestFit="1" customWidth="1"/>
    <col min="14503" max="14503" width="17" style="2" bestFit="1" customWidth="1"/>
    <col min="14504" max="14504" width="17.5703125" style="2" bestFit="1" customWidth="1"/>
    <col min="14505" max="14751" width="11.42578125" style="2"/>
    <col min="14752" max="14752" width="11" style="2" customWidth="1"/>
    <col min="14753" max="14753" width="18.5703125" style="2" customWidth="1"/>
    <col min="14754" max="14754" width="4.42578125" style="2" customWidth="1"/>
    <col min="14755" max="14755" width="71.28515625" style="2" customWidth="1"/>
    <col min="14756" max="14756" width="19.140625" style="2" customWidth="1"/>
    <col min="14757" max="14757" width="20.140625" style="2" bestFit="1" customWidth="1"/>
    <col min="14758" max="14758" width="18.5703125" style="2" bestFit="1" customWidth="1"/>
    <col min="14759" max="14759" width="17" style="2" bestFit="1" customWidth="1"/>
    <col min="14760" max="14760" width="17.5703125" style="2" bestFit="1" customWidth="1"/>
    <col min="14761" max="15007" width="11.42578125" style="2"/>
    <col min="15008" max="15008" width="11" style="2" customWidth="1"/>
    <col min="15009" max="15009" width="18.5703125" style="2" customWidth="1"/>
    <col min="15010" max="15010" width="4.42578125" style="2" customWidth="1"/>
    <col min="15011" max="15011" width="71.28515625" style="2" customWidth="1"/>
    <col min="15012" max="15012" width="19.140625" style="2" customWidth="1"/>
    <col min="15013" max="15013" width="20.140625" style="2" bestFit="1" customWidth="1"/>
    <col min="15014" max="15014" width="18.5703125" style="2" bestFit="1" customWidth="1"/>
    <col min="15015" max="15015" width="17" style="2" bestFit="1" customWidth="1"/>
    <col min="15016" max="15016" width="17.5703125" style="2" bestFit="1" customWidth="1"/>
    <col min="15017" max="15263" width="11.42578125" style="2"/>
    <col min="15264" max="15264" width="11" style="2" customWidth="1"/>
    <col min="15265" max="15265" width="18.5703125" style="2" customWidth="1"/>
    <col min="15266" max="15266" width="4.42578125" style="2" customWidth="1"/>
    <col min="15267" max="15267" width="71.28515625" style="2" customWidth="1"/>
    <col min="15268" max="15268" width="19.140625" style="2" customWidth="1"/>
    <col min="15269" max="15269" width="20.140625" style="2" bestFit="1" customWidth="1"/>
    <col min="15270" max="15270" width="18.5703125" style="2" bestFit="1" customWidth="1"/>
    <col min="15271" max="15271" width="17" style="2" bestFit="1" customWidth="1"/>
    <col min="15272" max="15272" width="17.5703125" style="2" bestFit="1" customWidth="1"/>
    <col min="15273" max="15519" width="11.42578125" style="2"/>
    <col min="15520" max="15520" width="11" style="2" customWidth="1"/>
    <col min="15521" max="15521" width="18.5703125" style="2" customWidth="1"/>
    <col min="15522" max="15522" width="4.42578125" style="2" customWidth="1"/>
    <col min="15523" max="15523" width="71.28515625" style="2" customWidth="1"/>
    <col min="15524" max="15524" width="19.140625" style="2" customWidth="1"/>
    <col min="15525" max="15525" width="20.140625" style="2" bestFit="1" customWidth="1"/>
    <col min="15526" max="15526" width="18.5703125" style="2" bestFit="1" customWidth="1"/>
    <col min="15527" max="15527" width="17" style="2" bestFit="1" customWidth="1"/>
    <col min="15528" max="15528" width="17.5703125" style="2" bestFit="1" customWidth="1"/>
    <col min="15529" max="15775" width="11.42578125" style="2"/>
    <col min="15776" max="15776" width="11" style="2" customWidth="1"/>
    <col min="15777" max="15777" width="18.5703125" style="2" customWidth="1"/>
    <col min="15778" max="15778" width="4.42578125" style="2" customWidth="1"/>
    <col min="15779" max="15779" width="71.28515625" style="2" customWidth="1"/>
    <col min="15780" max="15780" width="19.140625" style="2" customWidth="1"/>
    <col min="15781" max="15781" width="20.140625" style="2" bestFit="1" customWidth="1"/>
    <col min="15782" max="15782" width="18.5703125" style="2" bestFit="1" customWidth="1"/>
    <col min="15783" max="15783" width="17" style="2" bestFit="1" customWidth="1"/>
    <col min="15784" max="15784" width="17.5703125" style="2" bestFit="1" customWidth="1"/>
    <col min="15785" max="16031" width="11.42578125" style="2"/>
    <col min="16032" max="16032" width="11" style="2" customWidth="1"/>
    <col min="16033" max="16033" width="18.5703125" style="2" customWidth="1"/>
    <col min="16034" max="16034" width="4.42578125" style="2" customWidth="1"/>
    <col min="16035" max="16035" width="71.28515625" style="2" customWidth="1"/>
    <col min="16036" max="16036" width="19.140625" style="2" customWidth="1"/>
    <col min="16037" max="16037" width="20.140625" style="2" bestFit="1" customWidth="1"/>
    <col min="16038" max="16038" width="18.5703125" style="2" bestFit="1" customWidth="1"/>
    <col min="16039" max="16039" width="17" style="2" bestFit="1" customWidth="1"/>
    <col min="16040" max="16040" width="17.5703125" style="2" bestFit="1" customWidth="1"/>
    <col min="16041" max="16287" width="11.42578125" style="2"/>
    <col min="16288" max="16293" width="11.42578125" style="2" customWidth="1"/>
    <col min="16294" max="16328" width="11.42578125" style="2"/>
    <col min="16329" max="16332" width="11.5703125" style="2" customWidth="1"/>
    <col min="16333" max="16373" width="11.42578125" style="2"/>
    <col min="16374" max="16379" width="11.5703125" style="2" customWidth="1"/>
    <col min="16380" max="16384" width="11.5703125" style="2"/>
  </cols>
  <sheetData>
    <row r="1" spans="1:4" x14ac:dyDescent="0.25">
      <c r="A1" s="27" t="s">
        <v>0</v>
      </c>
      <c r="B1" s="27"/>
      <c r="C1" s="27"/>
    </row>
    <row r="2" spans="1:4" x14ac:dyDescent="0.2">
      <c r="A2" s="28" t="s">
        <v>386</v>
      </c>
      <c r="B2" s="28"/>
      <c r="C2" s="28"/>
    </row>
    <row r="3" spans="1:4" x14ac:dyDescent="0.25">
      <c r="A3" s="29" t="s">
        <v>380</v>
      </c>
      <c r="B3" s="29"/>
      <c r="C3" s="29"/>
    </row>
    <row r="4" spans="1:4" x14ac:dyDescent="0.25">
      <c r="A4" s="30" t="s">
        <v>1</v>
      </c>
      <c r="B4" s="30"/>
      <c r="C4" s="30"/>
    </row>
    <row r="5" spans="1:4" x14ac:dyDescent="0.25">
      <c r="A5" s="20"/>
    </row>
    <row r="6" spans="1:4" ht="21.75" customHeight="1" x14ac:dyDescent="0.25">
      <c r="A6" s="31" t="s">
        <v>2</v>
      </c>
      <c r="B6" s="33" t="s">
        <v>3</v>
      </c>
      <c r="C6" s="25" t="s">
        <v>4</v>
      </c>
    </row>
    <row r="7" spans="1:4" s="1" customFormat="1" ht="30.75" customHeight="1" x14ac:dyDescent="0.25">
      <c r="A7" s="32"/>
      <c r="B7" s="34"/>
      <c r="C7" s="26"/>
      <c r="D7" s="36"/>
    </row>
    <row r="8" spans="1:4" s="1" customFormat="1" x14ac:dyDescent="0.25">
      <c r="A8" s="3" t="s">
        <v>5</v>
      </c>
      <c r="B8" s="4">
        <f>B9+B296+B386+B392</f>
        <v>54619138692.089996</v>
      </c>
      <c r="C8" s="4">
        <v>100</v>
      </c>
      <c r="D8" s="36"/>
    </row>
    <row r="9" spans="1:4" s="1" customFormat="1" x14ac:dyDescent="0.25">
      <c r="A9" s="3" t="s">
        <v>6</v>
      </c>
      <c r="B9" s="4">
        <f>B10+B41+B46+B260+B269+B293</f>
        <v>4384870317.8899994</v>
      </c>
      <c r="C9" s="4">
        <f>B9*$C$8/$B$8</f>
        <v>8.0280839699968052</v>
      </c>
      <c r="D9" s="37"/>
    </row>
    <row r="10" spans="1:4" s="1" customFormat="1" x14ac:dyDescent="0.25">
      <c r="A10" s="3" t="s">
        <v>7</v>
      </c>
      <c r="B10" s="4">
        <f t="shared" ref="B10" si="0">B11+B13+B19+B22+B37</f>
        <v>2148164736.2199998</v>
      </c>
      <c r="C10" s="4">
        <f t="shared" ref="C10:C11" si="1">B10*$C$8/$B$8</f>
        <v>3.9329890358214294</v>
      </c>
      <c r="D10" s="36"/>
    </row>
    <row r="11" spans="1:4" s="1" customFormat="1" x14ac:dyDescent="0.25">
      <c r="A11" s="3" t="s">
        <v>8</v>
      </c>
      <c r="B11" s="4">
        <f t="shared" ref="B11" si="2">SUM(B12)</f>
        <v>3848125.51</v>
      </c>
      <c r="C11" s="4">
        <f t="shared" si="1"/>
        <v>7.0453793343271632E-3</v>
      </c>
      <c r="D11" s="36"/>
    </row>
    <row r="12" spans="1:4" x14ac:dyDescent="0.25">
      <c r="A12" s="5" t="s">
        <v>9</v>
      </c>
      <c r="B12" s="6">
        <v>3848125.51</v>
      </c>
      <c r="C12" s="8">
        <v>4.8463792723246694E-3</v>
      </c>
    </row>
    <row r="13" spans="1:4" s="1" customFormat="1" ht="24" x14ac:dyDescent="0.25">
      <c r="A13" s="9" t="s">
        <v>10</v>
      </c>
      <c r="B13" s="10">
        <f t="shared" ref="B13" si="3">SUM(B14:B18)</f>
        <v>88484196.569999993</v>
      </c>
      <c r="C13" s="4">
        <f>B13*$C$8/$B$8</f>
        <v>0.16200218218163587</v>
      </c>
      <c r="D13" s="36"/>
    </row>
    <row r="14" spans="1:4" x14ac:dyDescent="0.25">
      <c r="A14" s="11" t="s">
        <v>11</v>
      </c>
      <c r="B14" s="6">
        <v>32728113.670000002</v>
      </c>
      <c r="C14" s="22">
        <f t="shared" ref="C14:C18" si="4">B14*$C$8/$B$8</f>
        <v>5.9920596431411177E-2</v>
      </c>
    </row>
    <row r="15" spans="1:4" x14ac:dyDescent="0.25">
      <c r="A15" s="11" t="s">
        <v>12</v>
      </c>
      <c r="B15" s="6">
        <v>19160060.649999999</v>
      </c>
      <c r="C15" s="22">
        <f t="shared" si="4"/>
        <v>3.5079389951593612E-2</v>
      </c>
    </row>
    <row r="16" spans="1:4" x14ac:dyDescent="0.25">
      <c r="A16" s="11" t="s">
        <v>13</v>
      </c>
      <c r="B16" s="6">
        <v>19163815.780000001</v>
      </c>
      <c r="C16" s="22">
        <f t="shared" si="4"/>
        <v>3.5086265069162147E-2</v>
      </c>
    </row>
    <row r="17" spans="1:4" x14ac:dyDescent="0.25">
      <c r="A17" s="11" t="s">
        <v>14</v>
      </c>
      <c r="B17" s="6">
        <v>13846879.470000001</v>
      </c>
      <c r="C17" s="22">
        <f t="shared" si="4"/>
        <v>2.535169869312736E-2</v>
      </c>
    </row>
    <row r="18" spans="1:4" x14ac:dyDescent="0.25">
      <c r="A18" s="11" t="s">
        <v>15</v>
      </c>
      <c r="B18" s="6">
        <v>3585327</v>
      </c>
      <c r="C18" s="22">
        <f t="shared" si="4"/>
        <v>6.5642320363415597E-3</v>
      </c>
    </row>
    <row r="19" spans="1:4" s="1" customFormat="1" x14ac:dyDescent="0.25">
      <c r="A19" s="9" t="s">
        <v>16</v>
      </c>
      <c r="B19" s="10">
        <f t="shared" ref="B19" si="5">SUM(B20:B21)</f>
        <v>1973111783.4100001</v>
      </c>
      <c r="C19" s="4">
        <f>B19*$C$8/$B$8</f>
        <v>3.6124915746716968</v>
      </c>
      <c r="D19" s="36"/>
    </row>
    <row r="20" spans="1:4" ht="36" x14ac:dyDescent="0.25">
      <c r="A20" s="11" t="s">
        <v>17</v>
      </c>
      <c r="B20" s="6">
        <v>1973086285.74</v>
      </c>
      <c r="C20" s="22">
        <f t="shared" ref="C20:C31" si="6">B20*$C$8/$B$8</f>
        <v>3.6124448920058576</v>
      </c>
    </row>
    <row r="21" spans="1:4" ht="36" x14ac:dyDescent="0.25">
      <c r="A21" s="11" t="s">
        <v>18</v>
      </c>
      <c r="B21" s="6">
        <v>25497.67</v>
      </c>
      <c r="C21" s="22">
        <f t="shared" si="6"/>
        <v>4.6682665839424156E-5</v>
      </c>
    </row>
    <row r="22" spans="1:4" s="1" customFormat="1" x14ac:dyDescent="0.25">
      <c r="A22" s="9" t="s">
        <v>19</v>
      </c>
      <c r="B22" s="10">
        <f t="shared" ref="B22" si="7">SUM(B23+B29+B31)</f>
        <v>82702994.25</v>
      </c>
      <c r="C22" s="4">
        <f t="shared" si="6"/>
        <v>0.15141760970679155</v>
      </c>
      <c r="D22" s="36"/>
    </row>
    <row r="23" spans="1:4" s="1" customFormat="1" x14ac:dyDescent="0.25">
      <c r="A23" s="9" t="s">
        <v>20</v>
      </c>
      <c r="B23" s="10">
        <f t="shared" ref="B23" si="8">SUM(B24:B28)</f>
        <v>10423916.799999999</v>
      </c>
      <c r="C23" s="4">
        <f t="shared" si="6"/>
        <v>1.9084733025110118E-2</v>
      </c>
      <c r="D23" s="36"/>
    </row>
    <row r="24" spans="1:4" ht="24" x14ac:dyDescent="0.25">
      <c r="A24" s="11" t="s">
        <v>21</v>
      </c>
      <c r="B24" s="6">
        <v>394155.43</v>
      </c>
      <c r="C24" s="22">
        <f t="shared" si="6"/>
        <v>7.2164343751741E-4</v>
      </c>
    </row>
    <row r="25" spans="1:4" x14ac:dyDescent="0.25">
      <c r="A25" s="11" t="s">
        <v>22</v>
      </c>
      <c r="B25" s="6">
        <v>59058.5</v>
      </c>
      <c r="C25" s="22">
        <f t="shared" si="6"/>
        <v>1.0812784934771026E-4</v>
      </c>
    </row>
    <row r="26" spans="1:4" x14ac:dyDescent="0.25">
      <c r="A26" s="11" t="s">
        <v>23</v>
      </c>
      <c r="B26" s="8">
        <v>9954992.0800000001</v>
      </c>
      <c r="C26" s="22">
        <f t="shared" si="6"/>
        <v>1.8226197480191487E-2</v>
      </c>
    </row>
    <row r="27" spans="1:4" ht="24" x14ac:dyDescent="0.25">
      <c r="A27" s="11" t="s">
        <v>24</v>
      </c>
      <c r="B27" s="6">
        <v>4556.53</v>
      </c>
      <c r="C27" s="22">
        <f t="shared" si="6"/>
        <v>8.3423688273207464E-6</v>
      </c>
    </row>
    <row r="28" spans="1:4" ht="22.9" customHeight="1" x14ac:dyDescent="0.25">
      <c r="A28" s="11" t="s">
        <v>25</v>
      </c>
      <c r="B28" s="6">
        <v>11154.26</v>
      </c>
      <c r="C28" s="22">
        <f t="shared" si="6"/>
        <v>2.0421889226194211E-5</v>
      </c>
    </row>
    <row r="29" spans="1:4" s="1" customFormat="1" x14ac:dyDescent="0.25">
      <c r="A29" s="9" t="s">
        <v>26</v>
      </c>
      <c r="B29" s="10">
        <f t="shared" ref="B29" si="9">SUM(B30:B30)</f>
        <v>70222617.620000005</v>
      </c>
      <c r="C29" s="4">
        <f t="shared" si="6"/>
        <v>0.12856778649673162</v>
      </c>
      <c r="D29" s="36"/>
    </row>
    <row r="30" spans="1:4" ht="24" x14ac:dyDescent="0.25">
      <c r="A30" s="12" t="s">
        <v>27</v>
      </c>
      <c r="B30" s="8">
        <v>70222617.620000005</v>
      </c>
      <c r="C30" s="22">
        <f t="shared" si="6"/>
        <v>0.12856778649673162</v>
      </c>
    </row>
    <row r="31" spans="1:4" x14ac:dyDescent="0.25">
      <c r="A31" s="9" t="s">
        <v>28</v>
      </c>
      <c r="B31" s="10">
        <f t="shared" ref="B31" si="10">SUM(B32:B36)</f>
        <v>2056459.83</v>
      </c>
      <c r="C31" s="4">
        <f t="shared" si="6"/>
        <v>3.765090184949802E-3</v>
      </c>
    </row>
    <row r="32" spans="1:4" ht="24" x14ac:dyDescent="0.25">
      <c r="A32" s="12" t="s">
        <v>29</v>
      </c>
      <c r="B32" s="8">
        <v>80835.88</v>
      </c>
      <c r="C32" s="22">
        <f t="shared" ref="C32:C95" si="11">B32*$C$8/$B$8</f>
        <v>1.4799918478338573E-4</v>
      </c>
    </row>
    <row r="33" spans="1:4" x14ac:dyDescent="0.25">
      <c r="A33" s="12" t="s">
        <v>30</v>
      </c>
      <c r="B33" s="8">
        <v>12605.76</v>
      </c>
      <c r="C33" s="22">
        <f t="shared" si="11"/>
        <v>2.307938261543033E-5</v>
      </c>
    </row>
    <row r="34" spans="1:4" ht="24" x14ac:dyDescent="0.25">
      <c r="A34" s="12" t="s">
        <v>31</v>
      </c>
      <c r="B34" s="8">
        <v>1957403.87</v>
      </c>
      <c r="C34" s="22">
        <f t="shared" si="11"/>
        <v>3.5837325832519459E-3</v>
      </c>
    </row>
    <row r="35" spans="1:4" ht="24" x14ac:dyDescent="0.25">
      <c r="A35" s="12" t="s">
        <v>32</v>
      </c>
      <c r="B35" s="8">
        <v>1299.24</v>
      </c>
      <c r="C35" s="22">
        <f t="shared" si="11"/>
        <v>2.3787266352264127E-6</v>
      </c>
    </row>
    <row r="36" spans="1:4" s="1" customFormat="1" ht="24" x14ac:dyDescent="0.25">
      <c r="A36" s="12" t="s">
        <v>33</v>
      </c>
      <c r="B36" s="8">
        <v>4315.08</v>
      </c>
      <c r="C36" s="22">
        <f t="shared" si="11"/>
        <v>7.9003076638132973E-6</v>
      </c>
      <c r="D36" s="36"/>
    </row>
    <row r="37" spans="1:4" ht="36" x14ac:dyDescent="0.25">
      <c r="A37" s="9" t="s">
        <v>34</v>
      </c>
      <c r="B37" s="10">
        <f t="shared" ref="B37" si="12">SUM(B38:B40)</f>
        <v>17636.48</v>
      </c>
      <c r="C37" s="4">
        <f t="shared" si="11"/>
        <v>3.2289926978570491E-5</v>
      </c>
    </row>
    <row r="38" spans="1:4" ht="48" x14ac:dyDescent="0.25">
      <c r="A38" s="12" t="s">
        <v>35</v>
      </c>
      <c r="B38" s="8">
        <v>4511.3999999999996</v>
      </c>
      <c r="C38" s="22">
        <f t="shared" si="11"/>
        <v>8.2597421124352972E-6</v>
      </c>
    </row>
    <row r="39" spans="1:4" x14ac:dyDescent="0.25">
      <c r="A39" s="12" t="s">
        <v>36</v>
      </c>
      <c r="B39" s="8">
        <v>3505.18</v>
      </c>
      <c r="C39" s="22">
        <f>B39*$C$8/$B$8</f>
        <v>6.4174940944420715E-6</v>
      </c>
    </row>
    <row r="40" spans="1:4" s="1" customFormat="1" x14ac:dyDescent="0.25">
      <c r="A40" s="12" t="s">
        <v>37</v>
      </c>
      <c r="B40" s="8">
        <v>9619.9</v>
      </c>
      <c r="C40" s="22">
        <f t="shared" si="11"/>
        <v>1.7612690771693118E-5</v>
      </c>
      <c r="D40" s="36"/>
    </row>
    <row r="41" spans="1:4" s="1" customFormat="1" x14ac:dyDescent="0.25">
      <c r="A41" s="9" t="s">
        <v>38</v>
      </c>
      <c r="B41" s="10">
        <f t="shared" ref="B41:B42" si="13">+B42</f>
        <v>731718.92</v>
      </c>
      <c r="C41" s="4">
        <f t="shared" si="11"/>
        <v>1.3396749518973436E-3</v>
      </c>
      <c r="D41" s="36"/>
    </row>
    <row r="42" spans="1:4" s="1" customFormat="1" x14ac:dyDescent="0.25">
      <c r="A42" s="9" t="s">
        <v>39</v>
      </c>
      <c r="B42" s="10">
        <f t="shared" si="13"/>
        <v>731718.92</v>
      </c>
      <c r="C42" s="4">
        <f t="shared" si="11"/>
        <v>1.3396749518973436E-3</v>
      </c>
      <c r="D42" s="36"/>
    </row>
    <row r="43" spans="1:4" x14ac:dyDescent="0.25">
      <c r="A43" s="14" t="s">
        <v>40</v>
      </c>
      <c r="B43" s="4">
        <f t="shared" ref="B43" si="14">SUM(B44:B45)</f>
        <v>731718.92</v>
      </c>
      <c r="C43" s="4">
        <f t="shared" si="11"/>
        <v>1.3396749518973436E-3</v>
      </c>
    </row>
    <row r="44" spans="1:4" ht="24" x14ac:dyDescent="0.25">
      <c r="A44" s="12" t="s">
        <v>41</v>
      </c>
      <c r="B44" s="8">
        <v>500000</v>
      </c>
      <c r="C44" s="8">
        <f t="shared" si="11"/>
        <v>9.1543003418398936E-4</v>
      </c>
    </row>
    <row r="45" spans="1:4" x14ac:dyDescent="0.25">
      <c r="A45" s="21" t="s">
        <v>42</v>
      </c>
      <c r="B45" s="8">
        <v>231718.92</v>
      </c>
      <c r="C45" s="8">
        <f t="shared" si="11"/>
        <v>4.242449177133542E-4</v>
      </c>
    </row>
    <row r="46" spans="1:4" s="1" customFormat="1" x14ac:dyDescent="0.25">
      <c r="A46" s="15" t="s">
        <v>43</v>
      </c>
      <c r="B46" s="4">
        <f>B47+B191+B254</f>
        <v>2042754761.6500001</v>
      </c>
      <c r="C46" s="4">
        <f t="shared" si="11"/>
        <v>3.739998122573533</v>
      </c>
      <c r="D46" s="36"/>
    </row>
    <row r="47" spans="1:4" s="1" customFormat="1" x14ac:dyDescent="0.25">
      <c r="A47" s="3" t="s">
        <v>44</v>
      </c>
      <c r="B47" s="4">
        <f>B48+B57+B73+B86+B89+B97+B111+B130+B138+B140+B143+B189</f>
        <v>1997224174.21</v>
      </c>
      <c r="C47" s="4">
        <f t="shared" si="11"/>
        <v>3.6566379881403002</v>
      </c>
      <c r="D47" s="36"/>
    </row>
    <row r="48" spans="1:4" s="1" customFormat="1" ht="24" x14ac:dyDescent="0.25">
      <c r="A48" s="16" t="s">
        <v>45</v>
      </c>
      <c r="B48" s="4">
        <f>SUM(B49:B56)</f>
        <v>4126387</v>
      </c>
      <c r="C48" s="4">
        <f t="shared" si="11"/>
        <v>7.5548371849327384E-3</v>
      </c>
      <c r="D48" s="36"/>
    </row>
    <row r="49" spans="1:4" x14ac:dyDescent="0.25">
      <c r="A49" s="11" t="s">
        <v>46</v>
      </c>
      <c r="B49" s="8">
        <v>4094</v>
      </c>
      <c r="C49" s="22">
        <f t="shared" si="11"/>
        <v>7.4955411198985048E-6</v>
      </c>
    </row>
    <row r="50" spans="1:4" ht="24" x14ac:dyDescent="0.25">
      <c r="A50" s="11" t="s">
        <v>47</v>
      </c>
      <c r="B50" s="8">
        <v>369273</v>
      </c>
      <c r="C50" s="22">
        <f t="shared" si="11"/>
        <v>6.7608719002644859E-4</v>
      </c>
    </row>
    <row r="51" spans="1:4" ht="24" x14ac:dyDescent="0.25">
      <c r="A51" s="11" t="s">
        <v>48</v>
      </c>
      <c r="B51" s="8">
        <v>1383269</v>
      </c>
      <c r="C51" s="22">
        <f t="shared" si="11"/>
        <v>2.5325719759113053E-3</v>
      </c>
    </row>
    <row r="52" spans="1:4" ht="24" x14ac:dyDescent="0.25">
      <c r="A52" s="11" t="s">
        <v>49</v>
      </c>
      <c r="B52" s="8">
        <v>169442</v>
      </c>
      <c r="C52" s="22">
        <f t="shared" si="11"/>
        <v>3.1022459170440705E-4</v>
      </c>
    </row>
    <row r="53" spans="1:4" x14ac:dyDescent="0.25">
      <c r="A53" s="11" t="s">
        <v>50</v>
      </c>
      <c r="B53" s="8">
        <v>196800</v>
      </c>
      <c r="C53" s="22">
        <f t="shared" si="11"/>
        <v>3.6031326145481821E-4</v>
      </c>
    </row>
    <row r="54" spans="1:4" ht="24" x14ac:dyDescent="0.25">
      <c r="A54" s="11" t="s">
        <v>51</v>
      </c>
      <c r="B54" s="8">
        <v>218633</v>
      </c>
      <c r="C54" s="22">
        <f t="shared" si="11"/>
        <v>4.0028642932749627E-4</v>
      </c>
    </row>
    <row r="55" spans="1:4" s="1" customFormat="1" ht="24" x14ac:dyDescent="0.25">
      <c r="A55" s="11" t="s">
        <v>52</v>
      </c>
      <c r="B55" s="8">
        <v>1375843</v>
      </c>
      <c r="C55" s="22">
        <f>B55*$C$8/$B$8</f>
        <v>2.5189760090436049E-3</v>
      </c>
      <c r="D55" s="36"/>
    </row>
    <row r="56" spans="1:4" x14ac:dyDescent="0.25">
      <c r="A56" s="11" t="s">
        <v>53</v>
      </c>
      <c r="B56" s="8">
        <v>409033</v>
      </c>
      <c r="C56" s="22">
        <f t="shared" si="11"/>
        <v>7.4888218634475937E-4</v>
      </c>
    </row>
    <row r="57" spans="1:4" x14ac:dyDescent="0.25">
      <c r="A57" s="9" t="s">
        <v>54</v>
      </c>
      <c r="B57" s="10">
        <f>SUM(B58:B72)</f>
        <v>64390131.509999998</v>
      </c>
      <c r="C57" s="4">
        <f t="shared" si="11"/>
        <v>0.11788932057862174</v>
      </c>
    </row>
    <row r="58" spans="1:4" x14ac:dyDescent="0.25">
      <c r="A58" s="11" t="s">
        <v>55</v>
      </c>
      <c r="B58" s="8">
        <v>692460</v>
      </c>
      <c r="C58" s="22">
        <f t="shared" si="11"/>
        <v>1.2677973629420904E-3</v>
      </c>
    </row>
    <row r="59" spans="1:4" x14ac:dyDescent="0.25">
      <c r="A59" s="11" t="s">
        <v>56</v>
      </c>
      <c r="B59" s="8">
        <v>39174234</v>
      </c>
      <c r="C59" s="22">
        <f t="shared" si="11"/>
        <v>7.1722540739503196E-2</v>
      </c>
    </row>
    <row r="60" spans="1:4" x14ac:dyDescent="0.25">
      <c r="A60" s="11" t="s">
        <v>57</v>
      </c>
      <c r="B60" s="8">
        <v>21089718</v>
      </c>
      <c r="C60" s="22">
        <f t="shared" si="11"/>
        <v>3.8612322539341389E-2</v>
      </c>
    </row>
    <row r="61" spans="1:4" x14ac:dyDescent="0.25">
      <c r="A61" s="11" t="s">
        <v>58</v>
      </c>
      <c r="B61" s="8">
        <v>903200</v>
      </c>
      <c r="C61" s="22">
        <f t="shared" si="11"/>
        <v>1.6536328137499584E-3</v>
      </c>
    </row>
    <row r="62" spans="1:4" x14ac:dyDescent="0.25">
      <c r="A62" s="11" t="s">
        <v>59</v>
      </c>
      <c r="B62" s="8">
        <v>90650</v>
      </c>
      <c r="C62" s="22">
        <f t="shared" si="11"/>
        <v>1.6596746519755728E-4</v>
      </c>
    </row>
    <row r="63" spans="1:4" x14ac:dyDescent="0.25">
      <c r="A63" s="11" t="s">
        <v>60</v>
      </c>
      <c r="B63" s="8">
        <v>187718</v>
      </c>
      <c r="C63" s="22">
        <f t="shared" si="11"/>
        <v>3.4368539031390022E-4</v>
      </c>
    </row>
    <row r="64" spans="1:4" ht="24" x14ac:dyDescent="0.25">
      <c r="A64" s="11" t="s">
        <v>61</v>
      </c>
      <c r="B64" s="8">
        <v>12648</v>
      </c>
      <c r="C64" s="22">
        <f t="shared" si="11"/>
        <v>2.3156718144718195E-5</v>
      </c>
    </row>
    <row r="65" spans="1:4" s="1" customFormat="1" ht="24" x14ac:dyDescent="0.25">
      <c r="A65" s="11" t="s">
        <v>62</v>
      </c>
      <c r="B65" s="8">
        <v>81400</v>
      </c>
      <c r="C65" s="22">
        <f t="shared" si="11"/>
        <v>1.4903200956515347E-4</v>
      </c>
      <c r="D65" s="36"/>
    </row>
    <row r="66" spans="1:4" ht="24" customHeight="1" x14ac:dyDescent="0.25">
      <c r="A66" s="11" t="s">
        <v>63</v>
      </c>
      <c r="B66" s="8">
        <v>158400</v>
      </c>
      <c r="C66" s="22">
        <f t="shared" si="11"/>
        <v>2.900082348294878E-4</v>
      </c>
    </row>
    <row r="67" spans="1:4" ht="24" x14ac:dyDescent="0.25">
      <c r="A67" s="11" t="s">
        <v>64</v>
      </c>
      <c r="B67" s="8">
        <v>1541581.51</v>
      </c>
      <c r="C67" s="22">
        <f t="shared" si="11"/>
        <v>2.8224200287934116E-3</v>
      </c>
    </row>
    <row r="68" spans="1:4" ht="24" x14ac:dyDescent="0.25">
      <c r="A68" s="11" t="s">
        <v>65</v>
      </c>
      <c r="B68" s="8">
        <v>363511</v>
      </c>
      <c r="C68" s="22">
        <f t="shared" si="11"/>
        <v>6.6553777431251234E-4</v>
      </c>
    </row>
    <row r="69" spans="1:4" x14ac:dyDescent="0.25">
      <c r="A69" s="11" t="s">
        <v>66</v>
      </c>
      <c r="B69" s="8">
        <v>24268</v>
      </c>
      <c r="C69" s="22">
        <f t="shared" si="11"/>
        <v>4.4431312139154105E-5</v>
      </c>
    </row>
    <row r="70" spans="1:4" x14ac:dyDescent="0.25">
      <c r="A70" s="12" t="s">
        <v>67</v>
      </c>
      <c r="B70" s="8">
        <v>24268</v>
      </c>
      <c r="C70" s="22">
        <f t="shared" si="11"/>
        <v>4.4431312139154105E-5</v>
      </c>
    </row>
    <row r="71" spans="1:4" ht="24" x14ac:dyDescent="0.25">
      <c r="A71" s="12" t="s">
        <v>68</v>
      </c>
      <c r="B71" s="8">
        <v>18468.84</v>
      </c>
      <c r="C71" s="22">
        <f t="shared" si="11"/>
        <v>3.3813861665077258E-5</v>
      </c>
    </row>
    <row r="72" spans="1:4" ht="24" x14ac:dyDescent="0.25">
      <c r="A72" s="11" t="s">
        <v>69</v>
      </c>
      <c r="B72" s="8">
        <v>27606.16</v>
      </c>
      <c r="C72" s="22">
        <f t="shared" si="11"/>
        <v>5.054301598497736E-5</v>
      </c>
    </row>
    <row r="73" spans="1:4" x14ac:dyDescent="0.25">
      <c r="A73" s="9" t="s">
        <v>70</v>
      </c>
      <c r="B73" s="10">
        <f t="shared" ref="B73" si="15">SUM(B74:B85)</f>
        <v>1594405019.01</v>
      </c>
      <c r="C73" s="4">
        <f t="shared" si="11"/>
        <v>2.9191324821108968</v>
      </c>
    </row>
    <row r="74" spans="1:4" x14ac:dyDescent="0.25">
      <c r="A74" s="11" t="s">
        <v>60</v>
      </c>
      <c r="B74" s="8">
        <v>281293041</v>
      </c>
      <c r="C74" s="22">
        <f t="shared" si="11"/>
        <v>0.51500819627669658</v>
      </c>
    </row>
    <row r="75" spans="1:4" x14ac:dyDescent="0.25">
      <c r="A75" s="11" t="s">
        <v>71</v>
      </c>
      <c r="B75" s="8">
        <v>1242233740</v>
      </c>
      <c r="C75" s="22">
        <f t="shared" si="11"/>
        <v>2.2743561501454099</v>
      </c>
    </row>
    <row r="76" spans="1:4" x14ac:dyDescent="0.25">
      <c r="A76" s="11" t="s">
        <v>72</v>
      </c>
      <c r="B76" s="8">
        <v>18115916</v>
      </c>
      <c r="C76" s="22">
        <f t="shared" si="11"/>
        <v>3.3167707206308558E-2</v>
      </c>
    </row>
    <row r="77" spans="1:4" x14ac:dyDescent="0.25">
      <c r="A77" s="11" t="s">
        <v>73</v>
      </c>
      <c r="B77" s="8">
        <v>153103</v>
      </c>
      <c r="C77" s="22">
        <f t="shared" si="11"/>
        <v>2.8031016904734262E-4</v>
      </c>
    </row>
    <row r="78" spans="1:4" x14ac:dyDescent="0.25">
      <c r="A78" s="11" t="s">
        <v>74</v>
      </c>
      <c r="B78" s="8">
        <v>2304</v>
      </c>
      <c r="C78" s="22">
        <f t="shared" si="11"/>
        <v>4.2183015975198229E-6</v>
      </c>
    </row>
    <row r="79" spans="1:4" x14ac:dyDescent="0.25">
      <c r="A79" s="11" t="s">
        <v>59</v>
      </c>
      <c r="B79" s="8">
        <v>5796044.5099999998</v>
      </c>
      <c r="C79" s="22">
        <f t="shared" si="11"/>
        <v>1.0611746447842447E-2</v>
      </c>
    </row>
    <row r="80" spans="1:4" x14ac:dyDescent="0.25">
      <c r="A80" s="11" t="s">
        <v>75</v>
      </c>
      <c r="B80" s="8">
        <v>1104608.3999999999</v>
      </c>
      <c r="C80" s="22">
        <f t="shared" si="11"/>
        <v>2.0223834107438434E-3</v>
      </c>
    </row>
    <row r="81" spans="1:4" x14ac:dyDescent="0.25">
      <c r="A81" s="11" t="s">
        <v>76</v>
      </c>
      <c r="B81" s="8">
        <v>21653985</v>
      </c>
      <c r="C81" s="22">
        <f t="shared" si="11"/>
        <v>3.9645416457539183E-2</v>
      </c>
    </row>
    <row r="82" spans="1:4" s="1" customFormat="1" x14ac:dyDescent="0.25">
      <c r="A82" s="11" t="s">
        <v>77</v>
      </c>
      <c r="B82" s="8">
        <v>401434</v>
      </c>
      <c r="C82" s="22">
        <f t="shared" si="11"/>
        <v>7.3496948068523112E-4</v>
      </c>
      <c r="D82" s="36"/>
    </row>
    <row r="83" spans="1:4" ht="24" x14ac:dyDescent="0.25">
      <c r="A83" s="11" t="s">
        <v>78</v>
      </c>
      <c r="B83" s="8">
        <v>1474500</v>
      </c>
      <c r="C83" s="22">
        <f t="shared" si="11"/>
        <v>2.6996031708085844E-3</v>
      </c>
    </row>
    <row r="84" spans="1:4" ht="24" x14ac:dyDescent="0.25">
      <c r="A84" s="11" t="s">
        <v>79</v>
      </c>
      <c r="B84" s="8">
        <v>19037623.100000001</v>
      </c>
      <c r="C84" s="22">
        <f t="shared" si="11"/>
        <v>3.4855223930429814E-2</v>
      </c>
    </row>
    <row r="85" spans="1:4" s="1" customFormat="1" ht="24" x14ac:dyDescent="0.25">
      <c r="A85" s="11" t="s">
        <v>80</v>
      </c>
      <c r="B85" s="8">
        <v>3138720</v>
      </c>
      <c r="C85" s="22">
        <f t="shared" si="11"/>
        <v>5.746557113787942E-3</v>
      </c>
      <c r="D85" s="36"/>
    </row>
    <row r="86" spans="1:4" ht="24" x14ac:dyDescent="0.25">
      <c r="A86" s="9" t="s">
        <v>81</v>
      </c>
      <c r="B86" s="10">
        <f t="shared" ref="B86" si="16">SUM(B87:B88)</f>
        <v>157443005</v>
      </c>
      <c r="C86" s="4">
        <f t="shared" si="11"/>
        <v>0.28825611089836001</v>
      </c>
    </row>
    <row r="87" spans="1:4" x14ac:dyDescent="0.25">
      <c r="A87" s="11" t="s">
        <v>82</v>
      </c>
      <c r="B87" s="8">
        <v>156682149</v>
      </c>
      <c r="C87" s="22">
        <f t="shared" si="11"/>
        <v>0.28686309003018184</v>
      </c>
    </row>
    <row r="88" spans="1:4" x14ac:dyDescent="0.25">
      <c r="A88" s="11" t="s">
        <v>83</v>
      </c>
      <c r="B88" s="8">
        <v>760856</v>
      </c>
      <c r="C88" s="22">
        <f t="shared" si="11"/>
        <v>1.3930208681781867E-3</v>
      </c>
    </row>
    <row r="89" spans="1:4" x14ac:dyDescent="0.25">
      <c r="A89" s="9" t="s">
        <v>84</v>
      </c>
      <c r="B89" s="10">
        <f>SUM(B90:B96)</f>
        <v>2159754</v>
      </c>
      <c r="C89" s="4">
        <f t="shared" si="11"/>
        <v>3.9542073560980152E-3</v>
      </c>
    </row>
    <row r="90" spans="1:4" x14ac:dyDescent="0.25">
      <c r="A90" s="11" t="s">
        <v>85</v>
      </c>
      <c r="B90" s="8">
        <v>699378</v>
      </c>
      <c r="C90" s="22">
        <f t="shared" si="11"/>
        <v>1.2804632528950603E-3</v>
      </c>
    </row>
    <row r="91" spans="1:4" x14ac:dyDescent="0.25">
      <c r="A91" s="11" t="s">
        <v>86</v>
      </c>
      <c r="B91" s="8">
        <v>52740</v>
      </c>
      <c r="C91" s="22">
        <f t="shared" si="11"/>
        <v>9.6559560005727197E-5</v>
      </c>
    </row>
    <row r="92" spans="1:4" ht="24" x14ac:dyDescent="0.25">
      <c r="A92" s="11" t="s">
        <v>87</v>
      </c>
      <c r="B92" s="8">
        <v>65790</v>
      </c>
      <c r="C92" s="22">
        <f t="shared" si="11"/>
        <v>1.2045228389792931E-4</v>
      </c>
    </row>
    <row r="93" spans="1:4" s="1" customFormat="1" ht="36" x14ac:dyDescent="0.25">
      <c r="A93" s="11" t="s">
        <v>88</v>
      </c>
      <c r="B93" s="8">
        <v>198000</v>
      </c>
      <c r="C93" s="22">
        <f t="shared" si="11"/>
        <v>3.6251029353685977E-4</v>
      </c>
      <c r="D93" s="36"/>
    </row>
    <row r="94" spans="1:4" ht="36" x14ac:dyDescent="0.25">
      <c r="A94" s="11" t="s">
        <v>89</v>
      </c>
      <c r="B94" s="8">
        <v>164246</v>
      </c>
      <c r="C94" s="22">
        <f t="shared" si="11"/>
        <v>3.0071144278916704E-4</v>
      </c>
    </row>
    <row r="95" spans="1:4" ht="24" x14ac:dyDescent="0.25">
      <c r="A95" s="11" t="s">
        <v>90</v>
      </c>
      <c r="B95" s="8">
        <v>496400</v>
      </c>
      <c r="C95" s="22">
        <f t="shared" si="11"/>
        <v>9.0883893793786467E-4</v>
      </c>
    </row>
    <row r="96" spans="1:4" ht="24" x14ac:dyDescent="0.25">
      <c r="A96" s="11" t="s">
        <v>91</v>
      </c>
      <c r="B96" s="8">
        <v>483200</v>
      </c>
      <c r="C96" s="22">
        <f t="shared" ref="C96:C157" si="17">B96*$C$8/$B$8</f>
        <v>8.8467158503540734E-4</v>
      </c>
    </row>
    <row r="97" spans="1:4" ht="24" x14ac:dyDescent="0.25">
      <c r="A97" s="9" t="s">
        <v>92</v>
      </c>
      <c r="B97" s="10">
        <f t="shared" ref="B97" si="18">SUM(B98:B110)</f>
        <v>104375846.53</v>
      </c>
      <c r="C97" s="4">
        <f t="shared" si="17"/>
        <v>0.19109756951388146</v>
      </c>
    </row>
    <row r="98" spans="1:4" s="1" customFormat="1" ht="24" x14ac:dyDescent="0.25">
      <c r="A98" s="11" t="s">
        <v>93</v>
      </c>
      <c r="B98" s="8">
        <v>30238647.149999999</v>
      </c>
      <c r="C98" s="22">
        <f t="shared" si="17"/>
        <v>5.5362731588404185E-2</v>
      </c>
      <c r="D98" s="36"/>
    </row>
    <row r="99" spans="1:4" x14ac:dyDescent="0.25">
      <c r="A99" s="11" t="s">
        <v>94</v>
      </c>
      <c r="B99" s="8">
        <v>42131527.82</v>
      </c>
      <c r="C99" s="22">
        <f t="shared" si="17"/>
        <v>7.7136931904972589E-2</v>
      </c>
    </row>
    <row r="100" spans="1:4" x14ac:dyDescent="0.25">
      <c r="A100" s="11" t="s">
        <v>95</v>
      </c>
      <c r="B100" s="8">
        <v>4428</v>
      </c>
      <c r="C100" s="22">
        <f t="shared" si="17"/>
        <v>8.1070483827334094E-6</v>
      </c>
    </row>
    <row r="101" spans="1:4" x14ac:dyDescent="0.25">
      <c r="A101" s="11" t="s">
        <v>96</v>
      </c>
      <c r="B101" s="8">
        <v>2348</v>
      </c>
      <c r="C101" s="22">
        <f t="shared" si="17"/>
        <v>4.298859440528014E-6</v>
      </c>
    </row>
    <row r="102" spans="1:4" x14ac:dyDescent="0.25">
      <c r="A102" s="11" t="s">
        <v>97</v>
      </c>
      <c r="B102" s="8">
        <v>1119745.3799999999</v>
      </c>
      <c r="C102" s="22">
        <f t="shared" si="17"/>
        <v>2.0500971029815281E-3</v>
      </c>
    </row>
    <row r="103" spans="1:4" x14ac:dyDescent="0.25">
      <c r="A103" s="11" t="s">
        <v>98</v>
      </c>
      <c r="B103" s="8">
        <v>15517146.4</v>
      </c>
      <c r="C103" s="22">
        <f t="shared" si="17"/>
        <v>2.8409723718779933E-2</v>
      </c>
    </row>
    <row r="104" spans="1:4" s="1" customFormat="1" x14ac:dyDescent="0.25">
      <c r="A104" s="11" t="s">
        <v>99</v>
      </c>
      <c r="B104" s="8">
        <v>13353498.5</v>
      </c>
      <c r="C104" s="22">
        <f t="shared" si="17"/>
        <v>2.4448387176661701E-2</v>
      </c>
      <c r="D104" s="36"/>
    </row>
    <row r="105" spans="1:4" x14ac:dyDescent="0.25">
      <c r="A105" s="11" t="s">
        <v>100</v>
      </c>
      <c r="B105" s="8">
        <v>1280079.28</v>
      </c>
      <c r="C105" s="22">
        <f t="shared" si="17"/>
        <v>2.3436460380972328E-3</v>
      </c>
    </row>
    <row r="106" spans="1:4" ht="24" x14ac:dyDescent="0.25">
      <c r="A106" s="11" t="s">
        <v>101</v>
      </c>
      <c r="B106" s="8">
        <v>348129</v>
      </c>
      <c r="C106" s="22">
        <f t="shared" si="17"/>
        <v>6.3737548474087605E-4</v>
      </c>
    </row>
    <row r="107" spans="1:4" x14ac:dyDescent="0.25">
      <c r="A107" s="23" t="s">
        <v>349</v>
      </c>
      <c r="B107" s="8">
        <v>12848</v>
      </c>
      <c r="C107" s="8">
        <f t="shared" si="17"/>
        <v>2.3522890158391791E-5</v>
      </c>
    </row>
    <row r="108" spans="1:4" x14ac:dyDescent="0.25">
      <c r="A108" s="11" t="s">
        <v>102</v>
      </c>
      <c r="B108" s="8">
        <v>6396</v>
      </c>
      <c r="C108" s="8">
        <f t="shared" si="17"/>
        <v>1.1710180997281592E-5</v>
      </c>
    </row>
    <row r="109" spans="1:4" x14ac:dyDescent="0.25">
      <c r="A109" s="23" t="s">
        <v>350</v>
      </c>
      <c r="B109" s="8">
        <v>1272</v>
      </c>
      <c r="C109" s="8">
        <f t="shared" si="17"/>
        <v>2.3288540069640688E-6</v>
      </c>
    </row>
    <row r="110" spans="1:4" ht="24" x14ac:dyDescent="0.25">
      <c r="A110" s="11" t="s">
        <v>103</v>
      </c>
      <c r="B110" s="8">
        <v>359781</v>
      </c>
      <c r="C110" s="22">
        <f t="shared" si="17"/>
        <v>6.5870866625749973E-4</v>
      </c>
    </row>
    <row r="111" spans="1:4" x14ac:dyDescent="0.25">
      <c r="A111" s="9" t="s">
        <v>104</v>
      </c>
      <c r="B111" s="4">
        <f t="shared" ref="B111" si="19">SUM(B112:B129)</f>
        <v>57888342.159999996</v>
      </c>
      <c r="C111" s="4">
        <f t="shared" si="17"/>
        <v>0.10598545408476655</v>
      </c>
    </row>
    <row r="112" spans="1:4" x14ac:dyDescent="0.25">
      <c r="A112" s="11" t="s">
        <v>105</v>
      </c>
      <c r="B112" s="8">
        <v>1584.7</v>
      </c>
      <c r="C112" s="22">
        <f t="shared" si="17"/>
        <v>2.901363950342736E-6</v>
      </c>
    </row>
    <row r="113" spans="1:4" x14ac:dyDescent="0.25">
      <c r="A113" s="11" t="s">
        <v>106</v>
      </c>
      <c r="B113" s="8">
        <v>1359521.2</v>
      </c>
      <c r="C113" s="22">
        <f t="shared" si="17"/>
        <v>2.4890930771797166E-3</v>
      </c>
    </row>
    <row r="114" spans="1:4" x14ac:dyDescent="0.25">
      <c r="A114" s="11" t="s">
        <v>107</v>
      </c>
      <c r="B114" s="8">
        <v>67700.2</v>
      </c>
      <c r="C114" s="22">
        <f t="shared" si="17"/>
        <v>1.2394959280052583E-4</v>
      </c>
    </row>
    <row r="115" spans="1:4" ht="36" x14ac:dyDescent="0.25">
      <c r="A115" s="11" t="s">
        <v>108</v>
      </c>
      <c r="B115" s="8">
        <v>44509553.780000001</v>
      </c>
      <c r="C115" s="22">
        <f t="shared" si="17"/>
        <v>8.1490764676679026E-2</v>
      </c>
    </row>
    <row r="116" spans="1:4" x14ac:dyDescent="0.25">
      <c r="A116" s="11" t="s">
        <v>109</v>
      </c>
      <c r="B116" s="8">
        <v>1979429</v>
      </c>
      <c r="C116" s="22">
        <f t="shared" si="17"/>
        <v>3.6240575142695596E-3</v>
      </c>
    </row>
    <row r="117" spans="1:4" ht="36" x14ac:dyDescent="0.25">
      <c r="A117" s="11" t="s">
        <v>110</v>
      </c>
      <c r="B117" s="8">
        <v>189006</v>
      </c>
      <c r="C117" s="22">
        <f t="shared" si="17"/>
        <v>3.460435380819582E-4</v>
      </c>
    </row>
    <row r="118" spans="1:4" x14ac:dyDescent="0.25">
      <c r="A118" s="11" t="s">
        <v>111</v>
      </c>
      <c r="B118" s="8">
        <v>49654</v>
      </c>
      <c r="C118" s="22">
        <f t="shared" si="17"/>
        <v>9.0909525834743606E-5</v>
      </c>
    </row>
    <row r="119" spans="1:4" ht="24" x14ac:dyDescent="0.25">
      <c r="A119" s="11" t="s">
        <v>112</v>
      </c>
      <c r="B119" s="8">
        <v>7248926.7300000004</v>
      </c>
      <c r="C119" s="22">
        <f t="shared" si="17"/>
        <v>1.3271770488482267E-2</v>
      </c>
    </row>
    <row r="120" spans="1:4" ht="24" x14ac:dyDescent="0.25">
      <c r="A120" s="11" t="s">
        <v>113</v>
      </c>
      <c r="B120" s="8">
        <v>24048</v>
      </c>
      <c r="C120" s="22">
        <f t="shared" si="17"/>
        <v>4.4028522924113149E-5</v>
      </c>
    </row>
    <row r="121" spans="1:4" ht="36" x14ac:dyDescent="0.25">
      <c r="A121" s="11" t="s">
        <v>108</v>
      </c>
      <c r="B121" s="8">
        <v>716256</v>
      </c>
      <c r="C121" s="22">
        <f t="shared" si="17"/>
        <v>1.3113645091289748E-3</v>
      </c>
    </row>
    <row r="122" spans="1:4" s="1" customFormat="1" ht="36" x14ac:dyDescent="0.25">
      <c r="A122" s="11" t="s">
        <v>114</v>
      </c>
      <c r="B122" s="8">
        <v>1451246.55</v>
      </c>
      <c r="C122" s="22">
        <f t="shared" si="17"/>
        <v>2.657029357751793E-3</v>
      </c>
      <c r="D122" s="36"/>
    </row>
    <row r="123" spans="1:4" ht="24" x14ac:dyDescent="0.25">
      <c r="A123" s="11" t="s">
        <v>115</v>
      </c>
      <c r="B123" s="8">
        <v>187829</v>
      </c>
      <c r="C123" s="22">
        <f t="shared" si="17"/>
        <v>3.4388861578148904E-4</v>
      </c>
    </row>
    <row r="124" spans="1:4" x14ac:dyDescent="0.25">
      <c r="A124" s="11" t="s">
        <v>116</v>
      </c>
      <c r="B124" s="8">
        <v>18622</v>
      </c>
      <c r="C124" s="22">
        <f t="shared" si="17"/>
        <v>3.40942761931485E-5</v>
      </c>
    </row>
    <row r="125" spans="1:4" ht="24" x14ac:dyDescent="0.25">
      <c r="A125" s="11" t="s">
        <v>117</v>
      </c>
      <c r="B125" s="8">
        <v>1989</v>
      </c>
      <c r="C125" s="22">
        <f t="shared" si="17"/>
        <v>3.6415806759839095E-6</v>
      </c>
    </row>
    <row r="126" spans="1:4" ht="24" x14ac:dyDescent="0.25">
      <c r="A126" s="11" t="s">
        <v>118</v>
      </c>
      <c r="B126" s="8">
        <v>60850</v>
      </c>
      <c r="C126" s="22">
        <f t="shared" si="17"/>
        <v>1.114078351601915E-4</v>
      </c>
    </row>
    <row r="127" spans="1:4" ht="24" x14ac:dyDescent="0.25">
      <c r="A127" s="12" t="s">
        <v>119</v>
      </c>
      <c r="B127" s="8">
        <v>5262</v>
      </c>
      <c r="C127" s="22">
        <f t="shared" si="17"/>
        <v>9.633985679752304E-6</v>
      </c>
    </row>
    <row r="128" spans="1:4" s="1" customFormat="1" ht="36" x14ac:dyDescent="0.25">
      <c r="A128" s="11" t="s">
        <v>120</v>
      </c>
      <c r="B128" s="8">
        <v>16400</v>
      </c>
      <c r="C128" s="22">
        <f t="shared" si="17"/>
        <v>3.0026105121234851E-5</v>
      </c>
      <c r="D128" s="36"/>
    </row>
    <row r="129" spans="1:4" s="1" customFormat="1" x14ac:dyDescent="0.25">
      <c r="A129" s="23" t="s">
        <v>351</v>
      </c>
      <c r="B129" s="8">
        <v>464</v>
      </c>
      <c r="C129" s="22">
        <f t="shared" si="17"/>
        <v>8.495190717227421E-7</v>
      </c>
      <c r="D129" s="36"/>
    </row>
    <row r="130" spans="1:4" s="1" customFormat="1" x14ac:dyDescent="0.25">
      <c r="A130" s="9" t="s">
        <v>121</v>
      </c>
      <c r="B130" s="10">
        <f t="shared" ref="B130" si="20">SUM(B131:B137)</f>
        <v>3125851</v>
      </c>
      <c r="C130" s="4">
        <f t="shared" si="17"/>
        <v>5.7229957755681148E-3</v>
      </c>
      <c r="D130" s="36"/>
    </row>
    <row r="131" spans="1:4" s="1" customFormat="1" x14ac:dyDescent="0.25">
      <c r="A131" s="11" t="s">
        <v>122</v>
      </c>
      <c r="B131" s="8">
        <v>737953</v>
      </c>
      <c r="C131" s="22">
        <f t="shared" si="17"/>
        <v>1.3510886800323549E-3</v>
      </c>
      <c r="D131" s="36"/>
    </row>
    <row r="132" spans="1:4" x14ac:dyDescent="0.25">
      <c r="A132" s="11" t="s">
        <v>123</v>
      </c>
      <c r="B132" s="8">
        <v>610656</v>
      </c>
      <c r="C132" s="22">
        <f t="shared" si="17"/>
        <v>1.1180256859093165E-3</v>
      </c>
    </row>
    <row r="133" spans="1:4" x14ac:dyDescent="0.25">
      <c r="A133" s="17" t="s">
        <v>124</v>
      </c>
      <c r="B133" s="8">
        <v>26651</v>
      </c>
      <c r="C133" s="22">
        <f t="shared" si="17"/>
        <v>4.8794251682075003E-5</v>
      </c>
    </row>
    <row r="134" spans="1:4" x14ac:dyDescent="0.25">
      <c r="A134" s="11" t="s">
        <v>125</v>
      </c>
      <c r="B134" s="8">
        <v>80197</v>
      </c>
      <c r="C134" s="22">
        <f t="shared" si="17"/>
        <v>1.468294849029068E-4</v>
      </c>
    </row>
    <row r="135" spans="1:4" x14ac:dyDescent="0.25">
      <c r="A135" s="11" t="s">
        <v>126</v>
      </c>
      <c r="B135" s="8">
        <v>5574</v>
      </c>
      <c r="C135" s="22">
        <f t="shared" si="17"/>
        <v>1.0205214021083113E-5</v>
      </c>
    </row>
    <row r="136" spans="1:4" ht="24" x14ac:dyDescent="0.25">
      <c r="A136" s="11" t="s">
        <v>127</v>
      </c>
      <c r="B136" s="8">
        <v>23562</v>
      </c>
      <c r="C136" s="22">
        <f t="shared" si="17"/>
        <v>4.3138724930886315E-5</v>
      </c>
    </row>
    <row r="137" spans="1:4" x14ac:dyDescent="0.25">
      <c r="A137" s="11" t="s">
        <v>128</v>
      </c>
      <c r="B137" s="8">
        <v>1641258</v>
      </c>
      <c r="C137" s="22">
        <f t="shared" si="17"/>
        <v>3.004913734089492E-3</v>
      </c>
    </row>
    <row r="138" spans="1:4" x14ac:dyDescent="0.25">
      <c r="A138" s="3" t="s">
        <v>385</v>
      </c>
      <c r="B138" s="4">
        <f t="shared" ref="B138" si="21">SUM(B139)</f>
        <v>168</v>
      </c>
      <c r="C138" s="4">
        <f t="shared" si="17"/>
        <v>3.075844914858204E-7</v>
      </c>
    </row>
    <row r="139" spans="1:4" x14ac:dyDescent="0.25">
      <c r="A139" s="23" t="s">
        <v>352</v>
      </c>
      <c r="B139" s="8">
        <v>168</v>
      </c>
      <c r="C139" s="22">
        <f t="shared" si="17"/>
        <v>3.075844914858204E-7</v>
      </c>
    </row>
    <row r="140" spans="1:4" ht="24" x14ac:dyDescent="0.25">
      <c r="A140" s="9" t="s">
        <v>129</v>
      </c>
      <c r="B140" s="10">
        <f t="shared" ref="B140" si="22">SUM(B141:B142)</f>
        <v>59292</v>
      </c>
      <c r="C140" s="4">
        <f t="shared" si="17"/>
        <v>1.085553551736742E-4</v>
      </c>
    </row>
    <row r="141" spans="1:4" ht="24" x14ac:dyDescent="0.25">
      <c r="A141" s="11" t="s">
        <v>130</v>
      </c>
      <c r="B141" s="8">
        <v>49012</v>
      </c>
      <c r="C141" s="22">
        <f t="shared" si="17"/>
        <v>8.9734113670851369E-5</v>
      </c>
    </row>
    <row r="142" spans="1:4" ht="24" x14ac:dyDescent="0.25">
      <c r="A142" s="11" t="s">
        <v>131</v>
      </c>
      <c r="B142" s="8">
        <v>10280</v>
      </c>
      <c r="C142" s="22">
        <f t="shared" si="17"/>
        <v>1.8821241502822821E-5</v>
      </c>
    </row>
    <row r="143" spans="1:4" x14ac:dyDescent="0.25">
      <c r="A143" s="9" t="s">
        <v>132</v>
      </c>
      <c r="B143" s="10">
        <f>SUM(B144:B188)</f>
        <v>8841412</v>
      </c>
      <c r="C143" s="4">
        <f t="shared" si="17"/>
        <v>1.6187388178789466E-2</v>
      </c>
    </row>
    <row r="144" spans="1:4" s="1" customFormat="1" x14ac:dyDescent="0.25">
      <c r="A144" s="11" t="s">
        <v>133</v>
      </c>
      <c r="B144" s="8">
        <v>650</v>
      </c>
      <c r="C144" s="22">
        <f t="shared" si="17"/>
        <v>1.1900590444391861E-6</v>
      </c>
      <c r="D144" s="36"/>
    </row>
    <row r="145" spans="1:3" x14ac:dyDescent="0.25">
      <c r="A145" s="11" t="s">
        <v>134</v>
      </c>
      <c r="B145" s="8">
        <v>110537</v>
      </c>
      <c r="C145" s="22">
        <f t="shared" si="17"/>
        <v>2.0237777937719126E-4</v>
      </c>
    </row>
    <row r="146" spans="1:3" x14ac:dyDescent="0.25">
      <c r="A146" s="11" t="s">
        <v>135</v>
      </c>
      <c r="B146" s="8">
        <v>44608</v>
      </c>
      <c r="C146" s="22">
        <f t="shared" si="17"/>
        <v>8.1671005929758798E-5</v>
      </c>
    </row>
    <row r="147" spans="1:3" ht="24" x14ac:dyDescent="0.25">
      <c r="A147" s="11" t="s">
        <v>136</v>
      </c>
      <c r="B147" s="8">
        <v>733755</v>
      </c>
      <c r="C147" s="22">
        <f t="shared" si="17"/>
        <v>1.3434027294653463E-3</v>
      </c>
    </row>
    <row r="148" spans="1:3" x14ac:dyDescent="0.25">
      <c r="A148" s="11" t="s">
        <v>137</v>
      </c>
      <c r="B148" s="8">
        <v>11394</v>
      </c>
      <c r="C148" s="22">
        <f t="shared" si="17"/>
        <v>2.086081961898475E-5</v>
      </c>
    </row>
    <row r="149" spans="1:3" ht="36" x14ac:dyDescent="0.25">
      <c r="A149" s="11" t="s">
        <v>138</v>
      </c>
      <c r="B149" s="8">
        <v>11394</v>
      </c>
      <c r="C149" s="22">
        <f t="shared" si="17"/>
        <v>2.086081961898475E-5</v>
      </c>
    </row>
    <row r="150" spans="1:3" ht="24" x14ac:dyDescent="0.25">
      <c r="A150" s="11" t="s">
        <v>139</v>
      </c>
      <c r="B150" s="8">
        <v>3301824</v>
      </c>
      <c r="C150" s="22">
        <f t="shared" si="17"/>
        <v>6.045177714379033E-3</v>
      </c>
    </row>
    <row r="151" spans="1:3" x14ac:dyDescent="0.25">
      <c r="A151" s="11" t="s">
        <v>140</v>
      </c>
      <c r="B151" s="8">
        <v>21679</v>
      </c>
      <c r="C151" s="22">
        <f t="shared" si="17"/>
        <v>3.9691215422149408E-5</v>
      </c>
    </row>
    <row r="152" spans="1:3" ht="24" x14ac:dyDescent="0.25">
      <c r="A152" s="11" t="s">
        <v>141</v>
      </c>
      <c r="B152" s="8">
        <v>3206</v>
      </c>
      <c r="C152" s="22">
        <f t="shared" si="17"/>
        <v>5.8697373791877398E-6</v>
      </c>
    </row>
    <row r="153" spans="1:3" ht="24" x14ac:dyDescent="0.25">
      <c r="A153" s="11" t="s">
        <v>142</v>
      </c>
      <c r="B153" s="8">
        <v>1316864</v>
      </c>
      <c r="C153" s="22">
        <f t="shared" si="17"/>
        <v>2.41099371307133E-3</v>
      </c>
    </row>
    <row r="154" spans="1:3" ht="36" x14ac:dyDescent="0.25">
      <c r="A154" s="11" t="s">
        <v>143</v>
      </c>
      <c r="B154" s="8">
        <v>23764</v>
      </c>
      <c r="C154" s="22">
        <f t="shared" si="17"/>
        <v>4.3508558664696648E-5</v>
      </c>
    </row>
    <row r="155" spans="1:3" x14ac:dyDescent="0.25">
      <c r="A155" s="11" t="s">
        <v>144</v>
      </c>
      <c r="B155" s="8">
        <v>3360</v>
      </c>
      <c r="C155" s="22">
        <f t="shared" si="17"/>
        <v>6.1516898297164079E-6</v>
      </c>
    </row>
    <row r="156" spans="1:3" x14ac:dyDescent="0.25">
      <c r="A156" s="11" t="s">
        <v>145</v>
      </c>
      <c r="B156" s="8">
        <v>6355</v>
      </c>
      <c r="C156" s="22">
        <f t="shared" si="17"/>
        <v>1.1635115734478504E-5</v>
      </c>
    </row>
    <row r="157" spans="1:3" x14ac:dyDescent="0.25">
      <c r="A157" s="12" t="s">
        <v>146</v>
      </c>
      <c r="B157" s="8">
        <v>77052</v>
      </c>
      <c r="C157" s="22">
        <f t="shared" si="17"/>
        <v>1.410714299878895E-4</v>
      </c>
    </row>
    <row r="158" spans="1:3" x14ac:dyDescent="0.25">
      <c r="A158" s="12" t="s">
        <v>147</v>
      </c>
      <c r="B158" s="8">
        <v>55520</v>
      </c>
      <c r="C158" s="22">
        <f t="shared" ref="C158:C221" si="23">B158*$C$8/$B$8</f>
        <v>1.0164935099579017E-4</v>
      </c>
    </row>
    <row r="159" spans="1:3" ht="36" x14ac:dyDescent="0.25">
      <c r="A159" s="11" t="s">
        <v>148</v>
      </c>
      <c r="B159" s="8">
        <v>37800</v>
      </c>
      <c r="C159" s="22">
        <f t="shared" si="23"/>
        <v>6.9206510584309588E-5</v>
      </c>
    </row>
    <row r="160" spans="1:3" ht="36" x14ac:dyDescent="0.25">
      <c r="A160" s="11" t="s">
        <v>148</v>
      </c>
      <c r="B160" s="8">
        <v>16800</v>
      </c>
      <c r="C160" s="22">
        <f t="shared" si="23"/>
        <v>3.0758449148582041E-5</v>
      </c>
    </row>
    <row r="161" spans="1:3" x14ac:dyDescent="0.25">
      <c r="A161" s="11" t="s">
        <v>149</v>
      </c>
      <c r="B161" s="8">
        <v>12758</v>
      </c>
      <c r="C161" s="22">
        <f t="shared" si="23"/>
        <v>2.3358112752238673E-5</v>
      </c>
    </row>
    <row r="162" spans="1:3" ht="24" x14ac:dyDescent="0.25">
      <c r="A162" s="11" t="s">
        <v>150</v>
      </c>
      <c r="B162" s="8">
        <v>311</v>
      </c>
      <c r="C162" s="22">
        <f t="shared" si="23"/>
        <v>5.6939748126244138E-7</v>
      </c>
    </row>
    <row r="163" spans="1:3" x14ac:dyDescent="0.25">
      <c r="A163" s="11" t="s">
        <v>151</v>
      </c>
      <c r="B163" s="8">
        <v>1854</v>
      </c>
      <c r="C163" s="22">
        <f t="shared" si="23"/>
        <v>3.3944145667542326E-6</v>
      </c>
    </row>
    <row r="164" spans="1:3" ht="24" x14ac:dyDescent="0.25">
      <c r="A164" s="11" t="s">
        <v>152</v>
      </c>
      <c r="B164" s="8">
        <v>135439</v>
      </c>
      <c r="C164" s="22">
        <f t="shared" si="23"/>
        <v>2.4796985679969067E-4</v>
      </c>
    </row>
    <row r="165" spans="1:3" x14ac:dyDescent="0.25">
      <c r="A165" s="11" t="s">
        <v>153</v>
      </c>
      <c r="B165" s="8">
        <v>46965</v>
      </c>
      <c r="C165" s="22">
        <f t="shared" si="23"/>
        <v>8.5986343110902117E-5</v>
      </c>
    </row>
    <row r="166" spans="1:3" x14ac:dyDescent="0.25">
      <c r="A166" s="11" t="s">
        <v>154</v>
      </c>
      <c r="B166" s="8">
        <v>794366</v>
      </c>
      <c r="C166" s="22">
        <f t="shared" si="23"/>
        <v>1.4543729890691979E-3</v>
      </c>
    </row>
    <row r="167" spans="1:3" ht="24" x14ac:dyDescent="0.25">
      <c r="A167" s="11" t="s">
        <v>155</v>
      </c>
      <c r="B167" s="8">
        <v>174517</v>
      </c>
      <c r="C167" s="22">
        <f t="shared" si="23"/>
        <v>3.1951620655137452E-4</v>
      </c>
    </row>
    <row r="168" spans="1:3" ht="24" x14ac:dyDescent="0.25">
      <c r="A168" s="11" t="s">
        <v>156</v>
      </c>
      <c r="B168" s="8">
        <v>35360</v>
      </c>
      <c r="C168" s="22">
        <f t="shared" si="23"/>
        <v>6.473921201749173E-5</v>
      </c>
    </row>
    <row r="169" spans="1:3" ht="24" x14ac:dyDescent="0.25">
      <c r="A169" s="11" t="s">
        <v>157</v>
      </c>
      <c r="B169" s="8">
        <v>19490</v>
      </c>
      <c r="C169" s="22">
        <f t="shared" si="23"/>
        <v>3.5683462732491901E-5</v>
      </c>
    </row>
    <row r="170" spans="1:3" ht="24" x14ac:dyDescent="0.25">
      <c r="A170" s="11" t="s">
        <v>158</v>
      </c>
      <c r="B170" s="8">
        <v>93052</v>
      </c>
      <c r="C170" s="22">
        <f t="shared" si="23"/>
        <v>1.7036519108177715E-4</v>
      </c>
    </row>
    <row r="171" spans="1:3" ht="24" x14ac:dyDescent="0.25">
      <c r="A171" s="11" t="s">
        <v>159</v>
      </c>
      <c r="B171" s="8">
        <v>66015</v>
      </c>
      <c r="C171" s="22">
        <f t="shared" si="23"/>
        <v>1.2086422741331211E-4</v>
      </c>
    </row>
    <row r="172" spans="1:3" ht="24" x14ac:dyDescent="0.25">
      <c r="A172" s="11" t="s">
        <v>160</v>
      </c>
      <c r="B172" s="8">
        <v>36</v>
      </c>
      <c r="C172" s="22">
        <f t="shared" si="23"/>
        <v>6.5910962461247234E-8</v>
      </c>
    </row>
    <row r="173" spans="1:3" ht="21" customHeight="1" x14ac:dyDescent="0.25">
      <c r="A173" s="23" t="s">
        <v>353</v>
      </c>
      <c r="B173" s="8">
        <v>184</v>
      </c>
      <c r="C173" s="22">
        <f t="shared" si="23"/>
        <v>3.3687825257970807E-7</v>
      </c>
    </row>
    <row r="174" spans="1:3" ht="24" x14ac:dyDescent="0.25">
      <c r="A174" s="11" t="s">
        <v>161</v>
      </c>
      <c r="B174" s="8">
        <v>414164</v>
      </c>
      <c r="C174" s="22">
        <f t="shared" si="23"/>
        <v>7.5827632935555553E-4</v>
      </c>
    </row>
    <row r="175" spans="1:3" ht="24" x14ac:dyDescent="0.25">
      <c r="A175" s="11" t="s">
        <v>162</v>
      </c>
      <c r="B175" s="8">
        <v>284639</v>
      </c>
      <c r="C175" s="22">
        <f t="shared" si="23"/>
        <v>5.2113417900019306E-4</v>
      </c>
    </row>
    <row r="176" spans="1:3" ht="24" x14ac:dyDescent="0.25">
      <c r="A176" s="11" t="s">
        <v>163</v>
      </c>
      <c r="B176" s="8">
        <v>46412</v>
      </c>
      <c r="C176" s="22">
        <f t="shared" si="23"/>
        <v>8.4973877493094626E-5</v>
      </c>
    </row>
    <row r="177" spans="1:4" s="1" customFormat="1" ht="24" x14ac:dyDescent="0.25">
      <c r="A177" s="11" t="s">
        <v>164</v>
      </c>
      <c r="B177" s="8">
        <v>52803</v>
      </c>
      <c r="C177" s="22">
        <f t="shared" si="23"/>
        <v>9.6674904190034372E-5</v>
      </c>
      <c r="D177" s="36"/>
    </row>
    <row r="178" spans="1:4" x14ac:dyDescent="0.25">
      <c r="A178" s="11" t="s">
        <v>165</v>
      </c>
      <c r="B178" s="8">
        <v>420</v>
      </c>
      <c r="C178" s="22">
        <f t="shared" si="23"/>
        <v>7.6896122871455099E-7</v>
      </c>
    </row>
    <row r="179" spans="1:4" ht="24" x14ac:dyDescent="0.25">
      <c r="A179" s="11" t="s">
        <v>166</v>
      </c>
      <c r="B179" s="8">
        <v>82119</v>
      </c>
      <c r="C179" s="22">
        <f t="shared" si="23"/>
        <v>1.5034839795431004E-4</v>
      </c>
    </row>
    <row r="180" spans="1:4" x14ac:dyDescent="0.25">
      <c r="A180" s="11" t="s">
        <v>167</v>
      </c>
      <c r="B180" s="8">
        <v>153736</v>
      </c>
      <c r="C180" s="22">
        <f t="shared" si="23"/>
        <v>2.8146910347061956E-4</v>
      </c>
    </row>
    <row r="181" spans="1:4" x14ac:dyDescent="0.25">
      <c r="A181" s="11" t="s">
        <v>168</v>
      </c>
      <c r="B181" s="8">
        <v>2912</v>
      </c>
      <c r="C181" s="22">
        <f t="shared" si="23"/>
        <v>5.3314645190875538E-6</v>
      </c>
    </row>
    <row r="182" spans="1:4" x14ac:dyDescent="0.25">
      <c r="A182" s="11" t="s">
        <v>169</v>
      </c>
      <c r="B182" s="8">
        <v>236234</v>
      </c>
      <c r="C182" s="22">
        <f t="shared" si="23"/>
        <v>4.3251139739084105E-4</v>
      </c>
    </row>
    <row r="183" spans="1:4" ht="24" x14ac:dyDescent="0.25">
      <c r="A183" s="11" t="s">
        <v>170</v>
      </c>
      <c r="B183" s="8">
        <v>1290</v>
      </c>
      <c r="C183" s="22">
        <f t="shared" si="23"/>
        <v>2.3618094881946923E-6</v>
      </c>
    </row>
    <row r="184" spans="1:4" ht="24" x14ac:dyDescent="0.25">
      <c r="A184" s="11" t="s">
        <v>171</v>
      </c>
      <c r="B184" s="8">
        <v>8764</v>
      </c>
      <c r="C184" s="22">
        <f t="shared" si="23"/>
        <v>1.6045657639176964E-5</v>
      </c>
    </row>
    <row r="185" spans="1:4" x14ac:dyDescent="0.25">
      <c r="A185" s="11" t="s">
        <v>172</v>
      </c>
      <c r="B185" s="8">
        <v>261909</v>
      </c>
      <c r="C185" s="22">
        <f t="shared" si="23"/>
        <v>4.7951872964618891E-4</v>
      </c>
    </row>
    <row r="186" spans="1:4" x14ac:dyDescent="0.25">
      <c r="A186" s="11" t="s">
        <v>173</v>
      </c>
      <c r="B186" s="8">
        <v>8894</v>
      </c>
      <c r="C186" s="22">
        <f t="shared" si="23"/>
        <v>1.6283669448064803E-5</v>
      </c>
    </row>
    <row r="187" spans="1:4" s="1" customFormat="1" ht="24" x14ac:dyDescent="0.25">
      <c r="A187" s="11" t="s">
        <v>174</v>
      </c>
      <c r="B187" s="8">
        <v>10771</v>
      </c>
      <c r="C187" s="22">
        <f t="shared" si="23"/>
        <v>1.9720193796391499E-5</v>
      </c>
      <c r="D187" s="36"/>
    </row>
    <row r="188" spans="1:4" ht="24" x14ac:dyDescent="0.25">
      <c r="A188" s="11" t="s">
        <v>175</v>
      </c>
      <c r="B188" s="8">
        <v>119436</v>
      </c>
      <c r="C188" s="22">
        <f t="shared" si="23"/>
        <v>2.186706031255979E-4</v>
      </c>
    </row>
    <row r="189" spans="1:4" x14ac:dyDescent="0.25">
      <c r="A189" s="9" t="s">
        <v>176</v>
      </c>
      <c r="B189" s="10">
        <f t="shared" ref="B189" si="24">SUM(B190)</f>
        <v>408966</v>
      </c>
      <c r="C189" s="4">
        <f t="shared" si="23"/>
        <v>7.4875951872017878E-4</v>
      </c>
    </row>
    <row r="190" spans="1:4" s="1" customFormat="1" x14ac:dyDescent="0.25">
      <c r="A190" s="11" t="s">
        <v>177</v>
      </c>
      <c r="B190" s="8">
        <v>408966</v>
      </c>
      <c r="C190" s="22">
        <f t="shared" si="23"/>
        <v>7.4875951872017878E-4</v>
      </c>
      <c r="D190" s="36"/>
    </row>
    <row r="191" spans="1:4" x14ac:dyDescent="0.25">
      <c r="A191" s="18" t="s">
        <v>178</v>
      </c>
      <c r="B191" s="4">
        <f>B192+B203+B209+B230+B243+B241+B252</f>
        <v>18194871.459999993</v>
      </c>
      <c r="C191" s="4">
        <f t="shared" si="23"/>
        <v>3.3312263605202168E-2</v>
      </c>
    </row>
    <row r="192" spans="1:4" s="1" customFormat="1" x14ac:dyDescent="0.25">
      <c r="A192" s="9" t="s">
        <v>179</v>
      </c>
      <c r="B192" s="10">
        <f>SUM(B193:B202)</f>
        <v>627451</v>
      </c>
      <c r="C192" s="4">
        <f t="shared" si="23"/>
        <v>1.1487749807575565E-3</v>
      </c>
      <c r="D192" s="36"/>
    </row>
    <row r="193" spans="1:4" ht="36" x14ac:dyDescent="0.25">
      <c r="A193" s="12" t="s">
        <v>180</v>
      </c>
      <c r="B193" s="8">
        <v>730</v>
      </c>
      <c r="C193" s="8">
        <f t="shared" si="23"/>
        <v>1.3365278499086245E-6</v>
      </c>
    </row>
    <row r="194" spans="1:4" x14ac:dyDescent="0.25">
      <c r="A194" s="11" t="s">
        <v>181</v>
      </c>
      <c r="B194" s="8">
        <v>47076</v>
      </c>
      <c r="C194" s="8">
        <f t="shared" si="23"/>
        <v>8.6189568578490968E-5</v>
      </c>
    </row>
    <row r="195" spans="1:4" ht="36" x14ac:dyDescent="0.25">
      <c r="A195" s="11" t="s">
        <v>182</v>
      </c>
      <c r="B195" s="8">
        <v>20264</v>
      </c>
      <c r="C195" s="8">
        <f t="shared" si="23"/>
        <v>3.7100548425408718E-5</v>
      </c>
    </row>
    <row r="196" spans="1:4" s="1" customFormat="1" ht="36" x14ac:dyDescent="0.25">
      <c r="A196" s="11" t="s">
        <v>183</v>
      </c>
      <c r="B196" s="8">
        <v>94563</v>
      </c>
      <c r="C196" s="8">
        <f t="shared" si="23"/>
        <v>1.7313162064508118E-4</v>
      </c>
      <c r="D196" s="36"/>
    </row>
    <row r="197" spans="1:4" ht="24" x14ac:dyDescent="0.25">
      <c r="A197" s="11" t="s">
        <v>184</v>
      </c>
      <c r="B197" s="8">
        <v>21838</v>
      </c>
      <c r="C197" s="8">
        <f t="shared" si="23"/>
        <v>3.9982322173019915E-5</v>
      </c>
    </row>
    <row r="198" spans="1:4" ht="24" x14ac:dyDescent="0.25">
      <c r="A198" s="11" t="s">
        <v>185</v>
      </c>
      <c r="B198" s="8">
        <v>225320</v>
      </c>
      <c r="C198" s="8">
        <f t="shared" si="23"/>
        <v>4.1252939060467298E-4</v>
      </c>
    </row>
    <row r="199" spans="1:4" ht="36" x14ac:dyDescent="0.25">
      <c r="A199" s="11" t="s">
        <v>186</v>
      </c>
      <c r="B199" s="8">
        <v>2716</v>
      </c>
      <c r="C199" s="8">
        <f t="shared" si="23"/>
        <v>4.9726159456874301E-6</v>
      </c>
    </row>
    <row r="200" spans="1:4" ht="25.9" customHeight="1" x14ac:dyDescent="0.25">
      <c r="A200" s="11" t="s">
        <v>187</v>
      </c>
      <c r="B200" s="8">
        <v>33950</v>
      </c>
      <c r="C200" s="8">
        <f t="shared" si="23"/>
        <v>6.2157699321092877E-5</v>
      </c>
    </row>
    <row r="201" spans="1:4" ht="24" x14ac:dyDescent="0.25">
      <c r="A201" s="11" t="s">
        <v>188</v>
      </c>
      <c r="B201" s="8">
        <v>23177</v>
      </c>
      <c r="C201" s="8">
        <f t="shared" si="23"/>
        <v>4.2433843804564644E-5</v>
      </c>
    </row>
    <row r="202" spans="1:4" ht="24" x14ac:dyDescent="0.25">
      <c r="A202" s="11" t="s">
        <v>189</v>
      </c>
      <c r="B202" s="8">
        <v>157817</v>
      </c>
      <c r="C202" s="8">
        <f t="shared" si="23"/>
        <v>2.8894084340962931E-4</v>
      </c>
    </row>
    <row r="203" spans="1:4" x14ac:dyDescent="0.25">
      <c r="A203" s="9" t="s">
        <v>190</v>
      </c>
      <c r="B203" s="10">
        <f t="shared" ref="B203" si="25">SUM(B204:B208)</f>
        <v>10179265</v>
      </c>
      <c r="C203" s="4">
        <f t="shared" si="23"/>
        <v>1.8636809813835774E-2</v>
      </c>
    </row>
    <row r="204" spans="1:4" x14ac:dyDescent="0.25">
      <c r="A204" s="11" t="s">
        <v>191</v>
      </c>
      <c r="B204" s="8">
        <v>136022</v>
      </c>
      <c r="C204" s="22">
        <f t="shared" si="23"/>
        <v>2.4903724821954921E-4</v>
      </c>
    </row>
    <row r="205" spans="1:4" x14ac:dyDescent="0.25">
      <c r="A205" s="23" t="s">
        <v>354</v>
      </c>
      <c r="B205" s="8">
        <v>400</v>
      </c>
      <c r="C205" s="22">
        <f t="shared" si="23"/>
        <v>7.323440273471915E-7</v>
      </c>
    </row>
    <row r="206" spans="1:4" s="1" customFormat="1" ht="24" x14ac:dyDescent="0.25">
      <c r="A206" s="11" t="s">
        <v>192</v>
      </c>
      <c r="B206" s="8">
        <v>3369222</v>
      </c>
      <c r="C206" s="22">
        <f t="shared" si="23"/>
        <v>6.1685740212668976E-3</v>
      </c>
      <c r="D206" s="36"/>
    </row>
    <row r="207" spans="1:4" ht="24" x14ac:dyDescent="0.25">
      <c r="A207" s="11" t="s">
        <v>193</v>
      </c>
      <c r="B207" s="8">
        <v>6663800</v>
      </c>
      <c r="C207" s="22">
        <f t="shared" si="23"/>
        <v>1.2200485323590537E-2</v>
      </c>
    </row>
    <row r="208" spans="1:4" x14ac:dyDescent="0.25">
      <c r="A208" s="11" t="s">
        <v>194</v>
      </c>
      <c r="B208" s="8">
        <v>9821</v>
      </c>
      <c r="C208" s="22">
        <f t="shared" si="23"/>
        <v>1.7980876731441919E-5</v>
      </c>
    </row>
    <row r="209" spans="1:3" x14ac:dyDescent="0.25">
      <c r="A209" s="9" t="s">
        <v>195</v>
      </c>
      <c r="B209" s="10">
        <f>SUM(B210:B229)</f>
        <v>63898506.759999998</v>
      </c>
      <c r="C209" s="4">
        <f t="shared" si="23"/>
        <v>0.11698922445522535</v>
      </c>
    </row>
    <row r="210" spans="1:3" x14ac:dyDescent="0.25">
      <c r="A210" s="11" t="s">
        <v>196</v>
      </c>
      <c r="B210" s="8">
        <v>14592</v>
      </c>
      <c r="C210" s="22">
        <f t="shared" si="23"/>
        <v>2.6715910117625544E-5</v>
      </c>
    </row>
    <row r="211" spans="1:3" x14ac:dyDescent="0.25">
      <c r="A211" s="11" t="s">
        <v>197</v>
      </c>
      <c r="B211" s="8">
        <v>745727.5</v>
      </c>
      <c r="C211" s="22">
        <f t="shared" si="23"/>
        <v>1.3653227016338818E-3</v>
      </c>
    </row>
    <row r="212" spans="1:3" x14ac:dyDescent="0.25">
      <c r="A212" s="11" t="s">
        <v>198</v>
      </c>
      <c r="B212" s="8">
        <v>69301.5</v>
      </c>
      <c r="C212" s="22">
        <f t="shared" si="23"/>
        <v>1.2688134902800349E-4</v>
      </c>
    </row>
    <row r="213" spans="1:3" x14ac:dyDescent="0.25">
      <c r="A213" s="11" t="s">
        <v>199</v>
      </c>
      <c r="B213" s="8">
        <v>435.91</v>
      </c>
      <c r="C213" s="22">
        <f t="shared" si="23"/>
        <v>7.9809021240228559E-7</v>
      </c>
    </row>
    <row r="214" spans="1:3" ht="24" x14ac:dyDescent="0.25">
      <c r="A214" s="11" t="s">
        <v>200</v>
      </c>
      <c r="B214" s="8">
        <v>6186643.7000000002</v>
      </c>
      <c r="C214" s="22">
        <f t="shared" si="23"/>
        <v>1.1326878907550325E-2</v>
      </c>
    </row>
    <row r="215" spans="1:3" x14ac:dyDescent="0.25">
      <c r="A215" s="11" t="s">
        <v>201</v>
      </c>
      <c r="B215" s="8">
        <v>58437</v>
      </c>
      <c r="C215" s="22">
        <f t="shared" si="23"/>
        <v>1.0698996981521957E-4</v>
      </c>
    </row>
    <row r="216" spans="1:3" x14ac:dyDescent="0.25">
      <c r="A216" s="11" t="s">
        <v>202</v>
      </c>
      <c r="B216" s="8">
        <v>3104217.5</v>
      </c>
      <c r="C216" s="22">
        <f t="shared" si="23"/>
        <v>5.6833878642790761E-3</v>
      </c>
    </row>
    <row r="217" spans="1:3" x14ac:dyDescent="0.25">
      <c r="A217" s="11" t="s">
        <v>203</v>
      </c>
      <c r="B217" s="8">
        <v>1610218.65</v>
      </c>
      <c r="C217" s="22">
        <f t="shared" si="23"/>
        <v>2.9480850276263943E-3</v>
      </c>
    </row>
    <row r="218" spans="1:3" ht="24" x14ac:dyDescent="0.25">
      <c r="A218" s="11" t="s">
        <v>204</v>
      </c>
      <c r="B218" s="8">
        <v>586390</v>
      </c>
      <c r="C218" s="22">
        <f t="shared" si="23"/>
        <v>1.0735980354902991E-3</v>
      </c>
    </row>
    <row r="219" spans="1:3" ht="24" x14ac:dyDescent="0.25">
      <c r="A219" s="11" t="s">
        <v>205</v>
      </c>
      <c r="B219" s="8">
        <v>38825093</v>
      </c>
      <c r="C219" s="22">
        <f t="shared" si="23"/>
        <v>7.108331242437313E-2</v>
      </c>
    </row>
    <row r="220" spans="1:3" ht="24" x14ac:dyDescent="0.25">
      <c r="A220" s="11" t="s">
        <v>205</v>
      </c>
      <c r="B220" s="8">
        <v>3760</v>
      </c>
      <c r="C220" s="22">
        <f t="shared" si="23"/>
        <v>6.8840338570635994E-6</v>
      </c>
    </row>
    <row r="221" spans="1:3" ht="24" x14ac:dyDescent="0.25">
      <c r="A221" s="11" t="s">
        <v>206</v>
      </c>
      <c r="B221" s="8">
        <v>3704</v>
      </c>
      <c r="C221" s="22">
        <f t="shared" si="23"/>
        <v>6.7815056932349928E-6</v>
      </c>
    </row>
    <row r="222" spans="1:3" x14ac:dyDescent="0.25">
      <c r="A222" s="11" t="s">
        <v>207</v>
      </c>
      <c r="B222" s="8">
        <v>86735</v>
      </c>
      <c r="C222" s="22">
        <f t="shared" ref="C222:C274" si="26">B222*$C$8/$B$8</f>
        <v>1.5879964802989664E-4</v>
      </c>
    </row>
    <row r="223" spans="1:3" x14ac:dyDescent="0.25">
      <c r="A223" s="11" t="s">
        <v>208</v>
      </c>
      <c r="B223" s="8">
        <v>108664</v>
      </c>
      <c r="C223" s="22">
        <f t="shared" si="26"/>
        <v>1.9894857846913802E-4</v>
      </c>
    </row>
    <row r="224" spans="1:3" x14ac:dyDescent="0.25">
      <c r="A224" s="11" t="s">
        <v>209</v>
      </c>
      <c r="B224" s="8">
        <v>465510</v>
      </c>
      <c r="C224" s="22">
        <f t="shared" si="26"/>
        <v>8.5228367042597777E-4</v>
      </c>
    </row>
    <row r="225" spans="1:4" x14ac:dyDescent="0.25">
      <c r="A225" s="11" t="s">
        <v>210</v>
      </c>
      <c r="B225" s="8">
        <v>1192420</v>
      </c>
      <c r="C225" s="22">
        <f t="shared" si="26"/>
        <v>2.1831541627233453E-3</v>
      </c>
    </row>
    <row r="226" spans="1:4" s="1" customFormat="1" ht="24" x14ac:dyDescent="0.25">
      <c r="A226" s="11" t="s">
        <v>211</v>
      </c>
      <c r="B226" s="8">
        <v>10263806</v>
      </c>
      <c r="C226" s="22">
        <f t="shared" si="26"/>
        <v>1.8791592554875669E-2</v>
      </c>
      <c r="D226" s="36"/>
    </row>
    <row r="227" spans="1:4" x14ac:dyDescent="0.25">
      <c r="A227" s="11" t="s">
        <v>212</v>
      </c>
      <c r="B227" s="8">
        <v>362397</v>
      </c>
      <c r="C227" s="22">
        <f t="shared" si="26"/>
        <v>6.6349819619635039E-4</v>
      </c>
    </row>
    <row r="228" spans="1:4" ht="24" x14ac:dyDescent="0.25">
      <c r="A228" s="11" t="s">
        <v>213</v>
      </c>
      <c r="B228" s="8">
        <v>207156</v>
      </c>
      <c r="C228" s="22">
        <f t="shared" si="26"/>
        <v>3.79273648322837E-4</v>
      </c>
    </row>
    <row r="229" spans="1:4" x14ac:dyDescent="0.25">
      <c r="A229" s="11" t="s">
        <v>214</v>
      </c>
      <c r="B229" s="8">
        <v>3298</v>
      </c>
      <c r="C229" s="22">
        <f t="shared" si="26"/>
        <v>6.0381765054775934E-6</v>
      </c>
    </row>
    <row r="230" spans="1:4" x14ac:dyDescent="0.25">
      <c r="A230" s="9" t="s">
        <v>215</v>
      </c>
      <c r="B230" s="10">
        <f t="shared" ref="B230" si="27">SUM(B231:B240)</f>
        <v>1014297.5</v>
      </c>
      <c r="C230" s="4">
        <f t="shared" si="26"/>
        <v>1.8570367901954699E-3</v>
      </c>
    </row>
    <row r="231" spans="1:4" x14ac:dyDescent="0.25">
      <c r="A231" s="11" t="s">
        <v>216</v>
      </c>
      <c r="B231" s="8">
        <v>711354</v>
      </c>
      <c r="C231" s="22">
        <f t="shared" si="26"/>
        <v>1.302389633073835E-3</v>
      </c>
    </row>
    <row r="232" spans="1:4" ht="36" x14ac:dyDescent="0.25">
      <c r="A232" s="11" t="s">
        <v>217</v>
      </c>
      <c r="B232" s="8">
        <v>1570</v>
      </c>
      <c r="C232" s="22">
        <f t="shared" si="26"/>
        <v>2.8744503073377265E-6</v>
      </c>
    </row>
    <row r="233" spans="1:4" x14ac:dyDescent="0.25">
      <c r="A233" s="11" t="s">
        <v>218</v>
      </c>
      <c r="B233" s="8">
        <v>12562.5</v>
      </c>
      <c r="C233" s="22">
        <f t="shared" si="26"/>
        <v>2.300017960887273E-5</v>
      </c>
    </row>
    <row r="234" spans="1:4" s="1" customFormat="1" ht="24" x14ac:dyDescent="0.25">
      <c r="A234" s="11" t="s">
        <v>219</v>
      </c>
      <c r="B234" s="8">
        <v>1641</v>
      </c>
      <c r="C234" s="22">
        <f t="shared" si="26"/>
        <v>3.0044413721918531E-6</v>
      </c>
      <c r="D234" s="36"/>
    </row>
    <row r="235" spans="1:4" ht="48" x14ac:dyDescent="0.25">
      <c r="A235" s="11" t="s">
        <v>220</v>
      </c>
      <c r="B235" s="8">
        <v>59748</v>
      </c>
      <c r="C235" s="22">
        <f t="shared" si="26"/>
        <v>1.0939022736484999E-4</v>
      </c>
    </row>
    <row r="236" spans="1:4" ht="24" x14ac:dyDescent="0.25">
      <c r="A236" s="11" t="s">
        <v>221</v>
      </c>
      <c r="B236" s="8">
        <v>11503</v>
      </c>
      <c r="C236" s="22">
        <f t="shared" si="26"/>
        <v>2.1060383366436857E-5</v>
      </c>
    </row>
    <row r="237" spans="1:4" x14ac:dyDescent="0.25">
      <c r="A237" s="11" t="s">
        <v>222</v>
      </c>
      <c r="B237" s="8">
        <v>6270</v>
      </c>
      <c r="C237" s="22">
        <f t="shared" si="26"/>
        <v>1.1479492628667226E-5</v>
      </c>
    </row>
    <row r="238" spans="1:4" s="1" customFormat="1" ht="36" x14ac:dyDescent="0.25">
      <c r="A238" s="11" t="s">
        <v>223</v>
      </c>
      <c r="B238" s="8">
        <v>61820</v>
      </c>
      <c r="C238" s="22">
        <f t="shared" si="26"/>
        <v>1.1318376942650845E-4</v>
      </c>
      <c r="D238" s="36"/>
    </row>
    <row r="239" spans="1:4" ht="24" x14ac:dyDescent="0.25">
      <c r="A239" s="11" t="s">
        <v>224</v>
      </c>
      <c r="B239" s="8">
        <v>147631</v>
      </c>
      <c r="C239" s="22">
        <f t="shared" si="26"/>
        <v>2.7029170275323308E-4</v>
      </c>
    </row>
    <row r="240" spans="1:4" ht="24" x14ac:dyDescent="0.25">
      <c r="A240" s="11" t="s">
        <v>225</v>
      </c>
      <c r="B240" s="8">
        <v>198</v>
      </c>
      <c r="C240" s="22">
        <f t="shared" si="26"/>
        <v>3.6251029353685979E-7</v>
      </c>
    </row>
    <row r="241" spans="1:4" x14ac:dyDescent="0.25">
      <c r="A241" s="9" t="s">
        <v>226</v>
      </c>
      <c r="B241" s="10">
        <f t="shared" ref="B241" si="28">SUM(B242)</f>
        <v>-60141566.799999997</v>
      </c>
      <c r="C241" s="4">
        <f t="shared" si="26"/>
        <v>-0.11011079310320536</v>
      </c>
    </row>
    <row r="242" spans="1:4" s="1" customFormat="1" ht="24" x14ac:dyDescent="0.25">
      <c r="A242" s="12" t="s">
        <v>227</v>
      </c>
      <c r="B242" s="8">
        <v>-60141566.799999997</v>
      </c>
      <c r="C242" s="22">
        <f t="shared" si="26"/>
        <v>-0.11011079310320536</v>
      </c>
      <c r="D242" s="36"/>
    </row>
    <row r="243" spans="1:4" x14ac:dyDescent="0.25">
      <c r="A243" s="9" t="s">
        <v>178</v>
      </c>
      <c r="B243" s="10">
        <f>SUM(B244:B251)</f>
        <v>2560602</v>
      </c>
      <c r="C243" s="4">
        <f t="shared" si="26"/>
        <v>4.688103952783183E-3</v>
      </c>
    </row>
    <row r="244" spans="1:4" s="1" customFormat="1" x14ac:dyDescent="0.25">
      <c r="A244" s="11" t="s">
        <v>228</v>
      </c>
      <c r="B244" s="8">
        <v>2070714</v>
      </c>
      <c r="C244" s="22">
        <f t="shared" si="26"/>
        <v>3.7911875756105307E-3</v>
      </c>
      <c r="D244" s="36"/>
    </row>
    <row r="245" spans="1:4" ht="36" x14ac:dyDescent="0.25">
      <c r="A245" s="11" t="s">
        <v>229</v>
      </c>
      <c r="B245" s="8">
        <v>17714</v>
      </c>
      <c r="C245" s="22">
        <f t="shared" si="26"/>
        <v>3.2431855251070371E-5</v>
      </c>
    </row>
    <row r="246" spans="1:4" s="1" customFormat="1" ht="24" x14ac:dyDescent="0.25">
      <c r="A246" s="11" t="s">
        <v>230</v>
      </c>
      <c r="B246" s="8">
        <v>3644</v>
      </c>
      <c r="C246" s="22">
        <f t="shared" si="26"/>
        <v>6.6716540891329145E-6</v>
      </c>
      <c r="D246" s="36"/>
    </row>
    <row r="247" spans="1:4" ht="24" x14ac:dyDescent="0.25">
      <c r="A247" s="11" t="s">
        <v>231</v>
      </c>
      <c r="B247" s="8">
        <v>280434</v>
      </c>
      <c r="C247" s="22">
        <f t="shared" si="26"/>
        <v>5.1343541241270579E-4</v>
      </c>
    </row>
    <row r="248" spans="1:4" ht="36" x14ac:dyDescent="0.25">
      <c r="A248" s="11" t="s">
        <v>232</v>
      </c>
      <c r="B248" s="8">
        <v>47932</v>
      </c>
      <c r="C248" s="22">
        <f t="shared" si="26"/>
        <v>8.775678479701396E-5</v>
      </c>
    </row>
    <row r="249" spans="1:4" s="1" customFormat="1" ht="36" x14ac:dyDescent="0.25">
      <c r="A249" s="11" t="s">
        <v>233</v>
      </c>
      <c r="B249" s="8">
        <v>127540</v>
      </c>
      <c r="C249" s="22">
        <f t="shared" si="26"/>
        <v>2.33507893119652E-4</v>
      </c>
      <c r="D249" s="36"/>
    </row>
    <row r="250" spans="1:4" s="1" customFormat="1" x14ac:dyDescent="0.25">
      <c r="A250" s="11" t="s">
        <v>234</v>
      </c>
      <c r="B250" s="8">
        <v>3120</v>
      </c>
      <c r="C250" s="22">
        <f t="shared" si="26"/>
        <v>5.7122834133080932E-6</v>
      </c>
      <c r="D250" s="36"/>
    </row>
    <row r="251" spans="1:4" s="1" customFormat="1" x14ac:dyDescent="0.25">
      <c r="A251" s="11" t="s">
        <v>235</v>
      </c>
      <c r="B251" s="8">
        <v>9504</v>
      </c>
      <c r="C251" s="22">
        <f t="shared" si="26"/>
        <v>1.7400494089769271E-5</v>
      </c>
      <c r="D251" s="36"/>
    </row>
    <row r="252" spans="1:4" s="1" customFormat="1" x14ac:dyDescent="0.25">
      <c r="A252" s="9" t="s">
        <v>236</v>
      </c>
      <c r="B252" s="10">
        <f t="shared" ref="B252" si="29">SUM(B253)</f>
        <v>56316</v>
      </c>
      <c r="C252" s="4">
        <f t="shared" si="26"/>
        <v>1.0310671561021109E-4</v>
      </c>
      <c r="D252" s="36"/>
    </row>
    <row r="253" spans="1:4" s="1" customFormat="1" x14ac:dyDescent="0.25">
      <c r="A253" s="11" t="s">
        <v>237</v>
      </c>
      <c r="B253" s="8">
        <v>56316</v>
      </c>
      <c r="C253" s="22">
        <f t="shared" si="26"/>
        <v>1.0310671561021109E-4</v>
      </c>
      <c r="D253" s="36"/>
    </row>
    <row r="254" spans="1:4" x14ac:dyDescent="0.25">
      <c r="A254" s="9" t="s">
        <v>238</v>
      </c>
      <c r="B254" s="10">
        <f t="shared" ref="B254" si="30">SUM(B255:B259)</f>
        <v>27335715.98</v>
      </c>
      <c r="C254" s="4">
        <f t="shared" si="26"/>
        <v>5.0047870828030444E-2</v>
      </c>
    </row>
    <row r="255" spans="1:4" x14ac:dyDescent="0.25">
      <c r="A255" s="11" t="s">
        <v>239</v>
      </c>
      <c r="B255" s="8">
        <v>23039453</v>
      </c>
      <c r="C255" s="22">
        <f t="shared" si="26"/>
        <v>4.2182014494740828E-2</v>
      </c>
    </row>
    <row r="256" spans="1:4" s="1" customFormat="1" ht="36" x14ac:dyDescent="0.25">
      <c r="A256" s="11" t="s">
        <v>240</v>
      </c>
      <c r="B256" s="8">
        <v>-18052.41</v>
      </c>
      <c r="C256" s="22">
        <f t="shared" si="26"/>
        <v>-3.3051436606806779E-5</v>
      </c>
      <c r="D256" s="36"/>
    </row>
    <row r="257" spans="1:4" ht="24" x14ac:dyDescent="0.25">
      <c r="A257" s="11" t="s">
        <v>241</v>
      </c>
      <c r="B257" s="8">
        <v>-186706.02</v>
      </c>
      <c r="C257" s="22">
        <f t="shared" si="26"/>
        <v>-3.4183259654191317E-4</v>
      </c>
    </row>
    <row r="258" spans="1:4" x14ac:dyDescent="0.25">
      <c r="A258" s="11" t="s">
        <v>242</v>
      </c>
      <c r="B258" s="8">
        <v>4517069.2300000004</v>
      </c>
      <c r="C258" s="22">
        <f t="shared" si="26"/>
        <v>8.2701216792606946E-3</v>
      </c>
    </row>
    <row r="259" spans="1:4" s="1" customFormat="1" x14ac:dyDescent="0.25">
      <c r="A259" s="11" t="s">
        <v>243</v>
      </c>
      <c r="B259" s="8">
        <v>-16047.82</v>
      </c>
      <c r="C259" s="22">
        <f t="shared" si="26"/>
        <v>-2.9381312822357016E-5</v>
      </c>
      <c r="D259" s="36"/>
    </row>
    <row r="260" spans="1:4" s="1" customFormat="1" x14ac:dyDescent="0.25">
      <c r="A260" s="9" t="s">
        <v>244</v>
      </c>
      <c r="B260" s="10">
        <f t="shared" ref="B260" si="31">SUM(B261)</f>
        <v>151685467.81999999</v>
      </c>
      <c r="C260" s="4">
        <f t="shared" si="26"/>
        <v>0.27771486598335404</v>
      </c>
      <c r="D260" s="36"/>
    </row>
    <row r="261" spans="1:4" x14ac:dyDescent="0.25">
      <c r="A261" s="9" t="s">
        <v>245</v>
      </c>
      <c r="B261" s="10">
        <f t="shared" ref="B261" si="32">+B262</f>
        <v>151685467.81999999</v>
      </c>
      <c r="C261" s="4">
        <f t="shared" si="26"/>
        <v>0.27771486598335404</v>
      </c>
    </row>
    <row r="262" spans="1:4" x14ac:dyDescent="0.25">
      <c r="A262" s="9" t="s">
        <v>246</v>
      </c>
      <c r="B262" s="10">
        <f t="shared" ref="B262" si="33">SUM(B263:B268)</f>
        <v>151685467.81999999</v>
      </c>
      <c r="C262" s="4">
        <f t="shared" si="26"/>
        <v>0.27771486598335404</v>
      </c>
    </row>
    <row r="263" spans="1:4" ht="24" x14ac:dyDescent="0.25">
      <c r="A263" s="11" t="s">
        <v>247</v>
      </c>
      <c r="B263" s="8">
        <v>4475741.99</v>
      </c>
      <c r="C263" s="22">
        <f t="shared" si="26"/>
        <v>8.1944572858088337E-3</v>
      </c>
    </row>
    <row r="264" spans="1:4" s="1" customFormat="1" ht="24" x14ac:dyDescent="0.25">
      <c r="A264" s="11" t="s">
        <v>248</v>
      </c>
      <c r="B264" s="8">
        <v>1234423</v>
      </c>
      <c r="C264" s="22">
        <f t="shared" si="26"/>
        <v>2.2600557781750053E-3</v>
      </c>
      <c r="D264" s="36"/>
    </row>
    <row r="265" spans="1:4" x14ac:dyDescent="0.25">
      <c r="A265" s="11" t="s">
        <v>249</v>
      </c>
      <c r="B265" s="8">
        <v>108</v>
      </c>
      <c r="C265" s="22">
        <f t="shared" si="26"/>
        <v>1.9773288738374169E-7</v>
      </c>
    </row>
    <row r="266" spans="1:4" x14ac:dyDescent="0.25">
      <c r="A266" s="11" t="s">
        <v>250</v>
      </c>
      <c r="B266" s="8">
        <v>15544.32</v>
      </c>
      <c r="C266" s="22">
        <f t="shared" si="26"/>
        <v>2.8459474777933737E-5</v>
      </c>
    </row>
    <row r="267" spans="1:4" s="1" customFormat="1" x14ac:dyDescent="0.25">
      <c r="A267" s="11" t="s">
        <v>251</v>
      </c>
      <c r="B267" s="8">
        <v>143623068.66</v>
      </c>
      <c r="C267" s="22">
        <f t="shared" si="26"/>
        <v>0.26295374130606647</v>
      </c>
      <c r="D267" s="36"/>
    </row>
    <row r="268" spans="1:4" x14ac:dyDescent="0.25">
      <c r="A268" s="21" t="s">
        <v>252</v>
      </c>
      <c r="B268" s="8">
        <v>2336581.85</v>
      </c>
      <c r="C268" s="22">
        <f t="shared" si="26"/>
        <v>4.2779544056383784E-3</v>
      </c>
    </row>
    <row r="269" spans="1:4" x14ac:dyDescent="0.25">
      <c r="A269" s="9" t="s">
        <v>253</v>
      </c>
      <c r="B269" s="10">
        <f>B270+B274+B276+B278</f>
        <v>30838187.079999998</v>
      </c>
      <c r="C269" s="4">
        <f t="shared" si="26"/>
        <v>5.6460405305633315E-2</v>
      </c>
    </row>
    <row r="270" spans="1:4" x14ac:dyDescent="0.25">
      <c r="A270" s="9" t="s">
        <v>254</v>
      </c>
      <c r="B270" s="10">
        <f t="shared" ref="B270" si="34">SUM(B271:B273)</f>
        <v>1865837.74</v>
      </c>
      <c r="C270" s="4">
        <f t="shared" si="26"/>
        <v>3.4160878122199549E-3</v>
      </c>
    </row>
    <row r="271" spans="1:4" ht="24" x14ac:dyDescent="0.25">
      <c r="A271" s="11" t="s">
        <v>255</v>
      </c>
      <c r="B271" s="8">
        <v>16369.7</v>
      </c>
      <c r="C271" s="22">
        <f t="shared" si="26"/>
        <v>2.99706300611633E-5</v>
      </c>
    </row>
    <row r="272" spans="1:4" ht="24" x14ac:dyDescent="0.25">
      <c r="A272" s="11" t="s">
        <v>256</v>
      </c>
      <c r="B272" s="8">
        <v>42082.7</v>
      </c>
      <c r="C272" s="22">
        <f t="shared" si="26"/>
        <v>7.7047534999109138E-5</v>
      </c>
    </row>
    <row r="273" spans="1:4" ht="24" x14ac:dyDescent="0.25">
      <c r="A273" s="11" t="s">
        <v>257</v>
      </c>
      <c r="B273" s="8">
        <v>1807385.34</v>
      </c>
      <c r="C273" s="22">
        <f t="shared" si="26"/>
        <v>3.3090696471596822E-3</v>
      </c>
    </row>
    <row r="274" spans="1:4" x14ac:dyDescent="0.25">
      <c r="A274" s="9" t="s">
        <v>258</v>
      </c>
      <c r="B274" s="10">
        <f>SUM(B275:B275)</f>
        <v>1198116.43</v>
      </c>
      <c r="C274" s="4">
        <f t="shared" si="26"/>
        <v>2.1935835289425987E-3</v>
      </c>
    </row>
    <row r="275" spans="1:4" x14ac:dyDescent="0.25">
      <c r="A275" s="11" t="s">
        <v>259</v>
      </c>
      <c r="B275" s="8">
        <v>1198116.43</v>
      </c>
      <c r="C275" s="22">
        <f t="shared" ref="C275:C338" si="35">B275*$C$8/$B$8</f>
        <v>2.1935835289425987E-3</v>
      </c>
    </row>
    <row r="276" spans="1:4" x14ac:dyDescent="0.25">
      <c r="A276" s="9" t="s">
        <v>261</v>
      </c>
      <c r="B276" s="4">
        <f>SUM(B277)</f>
        <v>4524</v>
      </c>
      <c r="C276" s="4">
        <f t="shared" si="35"/>
        <v>8.2828109492967363E-6</v>
      </c>
    </row>
    <row r="277" spans="1:4" x14ac:dyDescent="0.25">
      <c r="A277" s="11" t="s">
        <v>262</v>
      </c>
      <c r="B277" s="8">
        <v>4524</v>
      </c>
      <c r="C277" s="22">
        <f t="shared" si="35"/>
        <v>8.2828109492967363E-6</v>
      </c>
    </row>
    <row r="278" spans="1:4" x14ac:dyDescent="0.25">
      <c r="A278" s="9" t="s">
        <v>260</v>
      </c>
      <c r="B278" s="4">
        <f>SUM(B279:B292)</f>
        <v>27769708.909999996</v>
      </c>
      <c r="C278" s="4">
        <f t="shared" si="35"/>
        <v>5.0842451153521456E-2</v>
      </c>
    </row>
    <row r="279" spans="1:4" s="1" customFormat="1" ht="24" x14ac:dyDescent="0.25">
      <c r="A279" s="11" t="s">
        <v>263</v>
      </c>
      <c r="B279" s="8">
        <v>304874.40000000002</v>
      </c>
      <c r="C279" s="22">
        <f t="shared" si="35"/>
        <v>5.5818236482764656E-4</v>
      </c>
      <c r="D279" s="36"/>
    </row>
    <row r="280" spans="1:4" s="1" customFormat="1" x14ac:dyDescent="0.25">
      <c r="A280" s="11" t="s">
        <v>264</v>
      </c>
      <c r="B280" s="8">
        <v>1607175.5</v>
      </c>
      <c r="C280" s="22">
        <f t="shared" si="35"/>
        <v>2.9425134458093403E-3</v>
      </c>
      <c r="D280" s="36"/>
    </row>
    <row r="281" spans="1:4" x14ac:dyDescent="0.25">
      <c r="A281" s="11" t="s">
        <v>265</v>
      </c>
      <c r="B281" s="7">
        <v>173921.42</v>
      </c>
      <c r="C281" s="22">
        <f t="shared" si="35"/>
        <v>3.1842578291185595E-4</v>
      </c>
    </row>
    <row r="282" spans="1:4" x14ac:dyDescent="0.25">
      <c r="A282" s="11" t="s">
        <v>266</v>
      </c>
      <c r="B282" s="8">
        <v>2474227.7799999998</v>
      </c>
      <c r="C282" s="22">
        <f t="shared" si="35"/>
        <v>4.5299648424487514E-3</v>
      </c>
    </row>
    <row r="283" spans="1:4" x14ac:dyDescent="0.25">
      <c r="A283" s="24" t="s">
        <v>355</v>
      </c>
      <c r="B283" s="8">
        <v>400000</v>
      </c>
      <c r="C283" s="22">
        <f t="shared" si="35"/>
        <v>7.3234402734719147E-4</v>
      </c>
    </row>
    <row r="284" spans="1:4" x14ac:dyDescent="0.25">
      <c r="A284" s="23" t="s">
        <v>383</v>
      </c>
      <c r="B284" s="8">
        <v>654502</v>
      </c>
      <c r="C284" s="22">
        <f t="shared" si="35"/>
        <v>1.1983015764669787E-3</v>
      </c>
    </row>
    <row r="285" spans="1:4" x14ac:dyDescent="0.25">
      <c r="A285" s="11" t="s">
        <v>267</v>
      </c>
      <c r="B285" s="8">
        <v>1616782</v>
      </c>
      <c r="C285" s="22">
        <f t="shared" si="35"/>
        <v>2.9601016030561173E-3</v>
      </c>
    </row>
    <row r="286" spans="1:4" x14ac:dyDescent="0.25">
      <c r="A286" s="11" t="s">
        <v>268</v>
      </c>
      <c r="B286" s="8">
        <v>894442</v>
      </c>
      <c r="C286" s="22">
        <f t="shared" si="35"/>
        <v>1.6375981412711917E-3</v>
      </c>
    </row>
    <row r="287" spans="1:4" x14ac:dyDescent="0.25">
      <c r="A287" s="11" t="s">
        <v>269</v>
      </c>
      <c r="B287" s="8">
        <v>462150</v>
      </c>
      <c r="C287" s="22">
        <f t="shared" si="35"/>
        <v>8.4613198059626138E-4</v>
      </c>
    </row>
    <row r="288" spans="1:4" x14ac:dyDescent="0.25">
      <c r="A288" s="12" t="s">
        <v>270</v>
      </c>
      <c r="B288" s="7">
        <v>795390</v>
      </c>
      <c r="C288" s="22">
        <f t="shared" si="35"/>
        <v>1.4562477897792066E-3</v>
      </c>
    </row>
    <row r="289" spans="1:4" s="1" customFormat="1" x14ac:dyDescent="0.25">
      <c r="A289" s="11" t="s">
        <v>271</v>
      </c>
      <c r="B289" s="8">
        <v>18378965.809999999</v>
      </c>
      <c r="C289" s="22">
        <f t="shared" si="35"/>
        <v>3.3649314599429339E-2</v>
      </c>
      <c r="D289" s="36"/>
    </row>
    <row r="290" spans="1:4" x14ac:dyDescent="0.25">
      <c r="A290" s="11" t="s">
        <v>272</v>
      </c>
      <c r="B290" s="8">
        <v>2407</v>
      </c>
      <c r="C290" s="22">
        <f t="shared" si="35"/>
        <v>4.4068801845617245E-6</v>
      </c>
    </row>
    <row r="291" spans="1:4" s="1" customFormat="1" x14ac:dyDescent="0.25">
      <c r="A291" s="23" t="s">
        <v>356</v>
      </c>
      <c r="B291" s="8">
        <v>52</v>
      </c>
      <c r="C291" s="22">
        <f t="shared" si="35"/>
        <v>9.5204723555134897E-8</v>
      </c>
      <c r="D291" s="36"/>
    </row>
    <row r="292" spans="1:4" s="1" customFormat="1" x14ac:dyDescent="0.25">
      <c r="A292" s="23" t="s">
        <v>357</v>
      </c>
      <c r="B292" s="8">
        <v>4819</v>
      </c>
      <c r="C292" s="22">
        <f t="shared" si="35"/>
        <v>8.82291466946529E-6</v>
      </c>
      <c r="D292" s="36"/>
    </row>
    <row r="293" spans="1:4" s="1" customFormat="1" x14ac:dyDescent="0.25">
      <c r="A293" s="9" t="s">
        <v>273</v>
      </c>
      <c r="B293" s="10">
        <f t="shared" ref="B293:B294" si="36">+B294</f>
        <v>10695446.199999999</v>
      </c>
      <c r="C293" s="4">
        <f>B293*$C$8/$B$8</f>
        <v>1.9581865360958035E-2</v>
      </c>
      <c r="D293" s="36"/>
    </row>
    <row r="294" spans="1:4" s="1" customFormat="1" x14ac:dyDescent="0.25">
      <c r="A294" s="9" t="s">
        <v>274</v>
      </c>
      <c r="B294" s="10">
        <f t="shared" si="36"/>
        <v>10695446.199999999</v>
      </c>
      <c r="C294" s="4">
        <f>B294*$C$8/$B$8</f>
        <v>1.9581865360958035E-2</v>
      </c>
      <c r="D294" s="36"/>
    </row>
    <row r="295" spans="1:4" x14ac:dyDescent="0.25">
      <c r="A295" s="11" t="s">
        <v>275</v>
      </c>
      <c r="B295" s="8">
        <v>10695446.199999999</v>
      </c>
      <c r="C295" s="22">
        <f t="shared" si="35"/>
        <v>1.9581865360958035E-2</v>
      </c>
    </row>
    <row r="296" spans="1:4" x14ac:dyDescent="0.25">
      <c r="A296" s="9" t="s">
        <v>276</v>
      </c>
      <c r="B296" s="10">
        <f>B297+B309+B331+B370</f>
        <v>48697477771.029999</v>
      </c>
      <c r="C296" s="4">
        <f t="shared" si="35"/>
        <v>89.158267481216114</v>
      </c>
      <c r="D296" s="38"/>
    </row>
    <row r="297" spans="1:4" s="1" customFormat="1" x14ac:dyDescent="0.25">
      <c r="A297" s="9" t="s">
        <v>384</v>
      </c>
      <c r="B297" s="10">
        <f t="shared" ref="B297" si="37">B298+B307</f>
        <v>23119061003.959999</v>
      </c>
      <c r="C297" s="4">
        <f t="shared" si="35"/>
        <v>42.327765610313676</v>
      </c>
      <c r="D297" s="36"/>
    </row>
    <row r="298" spans="1:4" x14ac:dyDescent="0.25">
      <c r="A298" s="9" t="s">
        <v>277</v>
      </c>
      <c r="B298" s="10">
        <f t="shared" ref="B298" si="38">SUM(B299:B306)</f>
        <v>23118439250.77</v>
      </c>
      <c r="C298" s="4">
        <f t="shared" si="35"/>
        <v>42.326627267225724</v>
      </c>
    </row>
    <row r="299" spans="1:4" s="1" customFormat="1" x14ac:dyDescent="0.25">
      <c r="A299" s="11" t="s">
        <v>278</v>
      </c>
      <c r="B299" s="8">
        <v>17802790950.490002</v>
      </c>
      <c r="C299" s="22">
        <f t="shared" si="35"/>
        <v>32.594419056754958</v>
      </c>
      <c r="D299" s="36"/>
    </row>
    <row r="300" spans="1:4" x14ac:dyDescent="0.25">
      <c r="A300" s="11" t="s">
        <v>279</v>
      </c>
      <c r="B300" s="8">
        <v>990851503</v>
      </c>
      <c r="C300" s="22">
        <f t="shared" si="35"/>
        <v>1.8141104505250945</v>
      </c>
    </row>
    <row r="301" spans="1:4" ht="36" x14ac:dyDescent="0.25">
      <c r="A301" s="11" t="s">
        <v>280</v>
      </c>
      <c r="B301" s="8">
        <v>2560655669</v>
      </c>
      <c r="C301" s="22">
        <f t="shared" si="35"/>
        <v>4.6882022132121923</v>
      </c>
    </row>
    <row r="302" spans="1:4" s="1" customFormat="1" ht="24" x14ac:dyDescent="0.25">
      <c r="A302" s="11" t="s">
        <v>281</v>
      </c>
      <c r="B302" s="8">
        <v>49686528</v>
      </c>
      <c r="C302" s="22">
        <f t="shared" si="35"/>
        <v>9.0969080051047493E-2</v>
      </c>
      <c r="D302" s="36"/>
    </row>
    <row r="303" spans="1:4" x14ac:dyDescent="0.25">
      <c r="A303" s="11" t="s">
        <v>282</v>
      </c>
      <c r="B303" s="8">
        <v>305635110</v>
      </c>
      <c r="C303" s="22">
        <f t="shared" si="35"/>
        <v>0.55957511839025464</v>
      </c>
    </row>
    <row r="304" spans="1:4" s="1" customFormat="1" ht="24" x14ac:dyDescent="0.25">
      <c r="A304" s="11" t="s">
        <v>283</v>
      </c>
      <c r="B304" s="8">
        <v>196860810.28</v>
      </c>
      <c r="C304" s="22">
        <f t="shared" si="35"/>
        <v>0.36042459656821646</v>
      </c>
      <c r="D304" s="36"/>
    </row>
    <row r="305" spans="1:4" x14ac:dyDescent="0.25">
      <c r="A305" s="11" t="s">
        <v>284</v>
      </c>
      <c r="B305" s="8">
        <v>756606012</v>
      </c>
      <c r="C305" s="22">
        <f t="shared" si="35"/>
        <v>1.3852397348579437</v>
      </c>
    </row>
    <row r="306" spans="1:4" s="1" customFormat="1" ht="24" x14ac:dyDescent="0.25">
      <c r="A306" s="11" t="s">
        <v>285</v>
      </c>
      <c r="B306" s="8">
        <v>455352668</v>
      </c>
      <c r="C306" s="22">
        <f t="shared" si="35"/>
        <v>0.83368701686602154</v>
      </c>
      <c r="D306" s="36"/>
    </row>
    <row r="307" spans="1:4" s="1" customFormat="1" x14ac:dyDescent="0.25">
      <c r="A307" s="9" t="s">
        <v>286</v>
      </c>
      <c r="B307" s="10">
        <f t="shared" ref="B307" si="39">SUM(B308)</f>
        <v>621753.18999999994</v>
      </c>
      <c r="C307" s="4">
        <f t="shared" si="35"/>
        <v>1.1383430879514087E-3</v>
      </c>
      <c r="D307" s="36"/>
    </row>
    <row r="308" spans="1:4" s="1" customFormat="1" x14ac:dyDescent="0.25">
      <c r="A308" s="11" t="s">
        <v>287</v>
      </c>
      <c r="B308" s="8">
        <v>621753.18999999994</v>
      </c>
      <c r="C308" s="22">
        <f t="shared" si="35"/>
        <v>1.1383430879514087E-3</v>
      </c>
      <c r="D308" s="36"/>
    </row>
    <row r="309" spans="1:4" s="1" customFormat="1" x14ac:dyDescent="0.25">
      <c r="A309" s="9" t="s">
        <v>288</v>
      </c>
      <c r="B309" s="10">
        <f>B310+B314+B316+B321+B323+B326+B329</f>
        <v>19373549098.879997</v>
      </c>
      <c r="C309" s="4">
        <f t="shared" si="35"/>
        <v>35.470257427705825</v>
      </c>
      <c r="D309" s="36"/>
    </row>
    <row r="310" spans="1:4" s="1" customFormat="1" x14ac:dyDescent="0.25">
      <c r="A310" s="9" t="s">
        <v>289</v>
      </c>
      <c r="B310" s="10">
        <f t="shared" ref="B310" si="40">SUM(B311:B313)</f>
        <v>10639568877.879999</v>
      </c>
      <c r="C310" s="4">
        <f t="shared" si="35"/>
        <v>19.479561803161193</v>
      </c>
      <c r="D310" s="36"/>
    </row>
    <row r="311" spans="1:4" x14ac:dyDescent="0.25">
      <c r="A311" s="11" t="s">
        <v>290</v>
      </c>
      <c r="B311" s="8">
        <v>9867751122.8799992</v>
      </c>
      <c r="C311" s="22">
        <f t="shared" si="35"/>
        <v>18.066471495474271</v>
      </c>
    </row>
    <row r="312" spans="1:4" x14ac:dyDescent="0.25">
      <c r="A312" s="11" t="s">
        <v>291</v>
      </c>
      <c r="B312" s="8">
        <v>454486428</v>
      </c>
      <c r="C312" s="22">
        <f t="shared" si="35"/>
        <v>0.83210105264039846</v>
      </c>
    </row>
    <row r="313" spans="1:4" x14ac:dyDescent="0.25">
      <c r="A313" s="11" t="s">
        <v>292</v>
      </c>
      <c r="B313" s="8">
        <v>317331327</v>
      </c>
      <c r="C313" s="22">
        <f t="shared" si="35"/>
        <v>0.58098925504652144</v>
      </c>
    </row>
    <row r="314" spans="1:4" x14ac:dyDescent="0.25">
      <c r="A314" s="9" t="s">
        <v>293</v>
      </c>
      <c r="B314" s="10">
        <f t="shared" ref="B314" si="41">SUM(B315)</f>
        <v>1352105735</v>
      </c>
      <c r="C314" s="4">
        <f t="shared" si="35"/>
        <v>2.4755163984228359</v>
      </c>
    </row>
    <row r="315" spans="1:4" x14ac:dyDescent="0.25">
      <c r="A315" s="11" t="s">
        <v>294</v>
      </c>
      <c r="B315" s="8">
        <v>1352105735</v>
      </c>
      <c r="C315" s="22">
        <f t="shared" si="35"/>
        <v>2.4755163984228359</v>
      </c>
    </row>
    <row r="316" spans="1:4" x14ac:dyDescent="0.25">
      <c r="A316" s="9" t="s">
        <v>295</v>
      </c>
      <c r="B316" s="10">
        <f>SUM(B317:B320)</f>
        <v>789466434</v>
      </c>
      <c r="C316" s="4">
        <f t="shared" si="35"/>
        <v>1.4454025693274644</v>
      </c>
    </row>
    <row r="317" spans="1:4" s="1" customFormat="1" x14ac:dyDescent="0.25">
      <c r="A317" s="11" t="s">
        <v>296</v>
      </c>
      <c r="B317" s="8">
        <v>396401730</v>
      </c>
      <c r="C317" s="22">
        <f t="shared" si="35"/>
        <v>0.72575609848898504</v>
      </c>
      <c r="D317" s="36"/>
    </row>
    <row r="318" spans="1:4" x14ac:dyDescent="0.25">
      <c r="A318" s="11" t="s">
        <v>298</v>
      </c>
      <c r="B318" s="8">
        <v>276249060</v>
      </c>
      <c r="C318" s="22">
        <f t="shared" si="35"/>
        <v>0.5057733728781898</v>
      </c>
    </row>
    <row r="319" spans="1:4" x14ac:dyDescent="0.25">
      <c r="A319" s="11" t="s">
        <v>299</v>
      </c>
      <c r="B319" s="8">
        <v>14401554</v>
      </c>
      <c r="C319" s="22">
        <f t="shared" si="35"/>
        <v>2.6367230141045136E-2</v>
      </c>
    </row>
    <row r="320" spans="1:4" x14ac:dyDescent="0.25">
      <c r="A320" s="11" t="s">
        <v>300</v>
      </c>
      <c r="B320" s="8">
        <v>102414090</v>
      </c>
      <c r="C320" s="22">
        <f t="shared" si="35"/>
        <v>0.18750586781924433</v>
      </c>
    </row>
    <row r="321" spans="1:4" ht="24" x14ac:dyDescent="0.25">
      <c r="A321" s="9" t="s">
        <v>301</v>
      </c>
      <c r="B321" s="10">
        <f t="shared" ref="B321" si="42">SUM(B322)</f>
        <v>137485981</v>
      </c>
      <c r="C321" s="4">
        <f t="shared" si="35"/>
        <v>0.25171759257329862</v>
      </c>
    </row>
    <row r="322" spans="1:4" x14ac:dyDescent="0.25">
      <c r="A322" s="11" t="s">
        <v>302</v>
      </c>
      <c r="B322" s="8">
        <v>137485981</v>
      </c>
      <c r="C322" s="22">
        <f t="shared" si="35"/>
        <v>0.25171759257329862</v>
      </c>
    </row>
    <row r="323" spans="1:4" x14ac:dyDescent="0.25">
      <c r="A323" s="9" t="s">
        <v>303</v>
      </c>
      <c r="B323" s="10">
        <f t="shared" ref="B323" si="43">SUM(B324:B325)</f>
        <v>1552283070</v>
      </c>
      <c r="C323" s="4">
        <f t="shared" si="35"/>
        <v>2.8420130876666558</v>
      </c>
    </row>
    <row r="324" spans="1:4" ht="24" x14ac:dyDescent="0.25">
      <c r="A324" s="11" t="s">
        <v>304</v>
      </c>
      <c r="B324" s="8">
        <v>167423940</v>
      </c>
      <c r="C324" s="22">
        <f t="shared" si="35"/>
        <v>0.30652980623483633</v>
      </c>
    </row>
    <row r="325" spans="1:4" ht="24" x14ac:dyDescent="0.25">
      <c r="A325" s="11" t="s">
        <v>305</v>
      </c>
      <c r="B325" s="8">
        <v>1384859130</v>
      </c>
      <c r="C325" s="22">
        <f t="shared" si="35"/>
        <v>2.5354832814318193</v>
      </c>
    </row>
    <row r="326" spans="1:4" s="1" customFormat="1" x14ac:dyDescent="0.25">
      <c r="A326" s="9" t="s">
        <v>381</v>
      </c>
      <c r="B326" s="10">
        <f>+B327+B328</f>
        <v>2553711349</v>
      </c>
      <c r="C326" s="4">
        <f t="shared" si="35"/>
        <v>4.6754881350222233</v>
      </c>
      <c r="D326" s="36"/>
    </row>
    <row r="327" spans="1:4" s="1" customFormat="1" x14ac:dyDescent="0.25">
      <c r="A327" s="11" t="s">
        <v>306</v>
      </c>
      <c r="B327" s="8">
        <v>2244164460</v>
      </c>
      <c r="C327" s="22">
        <f t="shared" si="35"/>
        <v>4.1087510966645882</v>
      </c>
      <c r="D327" s="36"/>
    </row>
    <row r="328" spans="1:4" x14ac:dyDescent="0.25">
      <c r="A328" s="11" t="s">
        <v>297</v>
      </c>
      <c r="B328" s="8">
        <v>309546889</v>
      </c>
      <c r="C328" s="22">
        <f t="shared" si="35"/>
        <v>0.56673703835763511</v>
      </c>
    </row>
    <row r="329" spans="1:4" s="1" customFormat="1" ht="36" x14ac:dyDescent="0.25">
      <c r="A329" s="9" t="s">
        <v>307</v>
      </c>
      <c r="B329" s="10">
        <v>2348927652</v>
      </c>
      <c r="C329" s="4">
        <f t="shared" si="35"/>
        <v>4.3005578415321555</v>
      </c>
      <c r="D329" s="36"/>
    </row>
    <row r="330" spans="1:4" s="1" customFormat="1" x14ac:dyDescent="0.25">
      <c r="A330" s="11" t="s">
        <v>382</v>
      </c>
      <c r="B330" s="13">
        <v>2348927652</v>
      </c>
      <c r="C330" s="22">
        <f t="shared" si="35"/>
        <v>4.3005578415321555</v>
      </c>
      <c r="D330" s="36"/>
    </row>
    <row r="331" spans="1:4" s="1" customFormat="1" x14ac:dyDescent="0.25">
      <c r="A331" s="9" t="s">
        <v>308</v>
      </c>
      <c r="B331" s="10">
        <f t="shared" ref="B331" si="44">B332+B350+B354+B359+B362+B364+B366</f>
        <v>5880589302.4599991</v>
      </c>
      <c r="C331" s="4">
        <f t="shared" si="35"/>
        <v>10.766536132345918</v>
      </c>
      <c r="D331" s="36"/>
    </row>
    <row r="332" spans="1:4" ht="24" x14ac:dyDescent="0.25">
      <c r="A332" s="9" t="s">
        <v>309</v>
      </c>
      <c r="B332" s="10">
        <f t="shared" ref="B332" si="45">SUM(B333:B349)</f>
        <v>4059032067.6199999</v>
      </c>
      <c r="C332" s="4">
        <f t="shared" si="35"/>
        <v>7.4315197288305708</v>
      </c>
    </row>
    <row r="333" spans="1:4" x14ac:dyDescent="0.25">
      <c r="A333" s="11" t="s">
        <v>310</v>
      </c>
      <c r="B333" s="8">
        <v>403064228.5</v>
      </c>
      <c r="C333" s="22">
        <f t="shared" si="35"/>
        <v>0.73795420094819653</v>
      </c>
    </row>
    <row r="334" spans="1:4" ht="24" x14ac:dyDescent="0.25">
      <c r="A334" s="11" t="s">
        <v>311</v>
      </c>
      <c r="B334" s="8">
        <v>335818380.5</v>
      </c>
      <c r="C334" s="22">
        <f t="shared" si="35"/>
        <v>0.6148364630814539</v>
      </c>
    </row>
    <row r="335" spans="1:4" s="1" customFormat="1" ht="24" x14ac:dyDescent="0.25">
      <c r="A335" s="11" t="s">
        <v>312</v>
      </c>
      <c r="B335" s="8">
        <v>85987744</v>
      </c>
      <c r="C335" s="22">
        <f t="shared" si="35"/>
        <v>0.15743152685864825</v>
      </c>
      <c r="D335" s="36"/>
    </row>
    <row r="336" spans="1:4" x14ac:dyDescent="0.25">
      <c r="A336" s="11" t="s">
        <v>313</v>
      </c>
      <c r="B336" s="8">
        <v>26853000</v>
      </c>
      <c r="C336" s="22">
        <f t="shared" si="35"/>
        <v>4.9164085415885329E-2</v>
      </c>
    </row>
    <row r="337" spans="1:4" x14ac:dyDescent="0.25">
      <c r="A337" s="11" t="s">
        <v>314</v>
      </c>
      <c r="B337" s="8">
        <v>12846400</v>
      </c>
      <c r="C337" s="22">
        <f t="shared" si="35"/>
        <v>2.3519960782282402E-2</v>
      </c>
    </row>
    <row r="338" spans="1:4" ht="24" x14ac:dyDescent="0.25">
      <c r="A338" s="11" t="s">
        <v>315</v>
      </c>
      <c r="B338" s="8">
        <v>1456503000</v>
      </c>
      <c r="C338" s="22">
        <f t="shared" si="35"/>
        <v>2.666653182158166</v>
      </c>
    </row>
    <row r="339" spans="1:4" x14ac:dyDescent="0.25">
      <c r="A339" s="11" t="s">
        <v>316</v>
      </c>
      <c r="B339" s="8">
        <v>3742567</v>
      </c>
      <c r="C339" s="22">
        <f t="shared" ref="C339:C393" si="46">B339*$C$8/$B$8</f>
        <v>6.8521164734917407E-3</v>
      </c>
    </row>
    <row r="340" spans="1:4" x14ac:dyDescent="0.25">
      <c r="A340" s="12" t="s">
        <v>317</v>
      </c>
      <c r="B340" s="8">
        <v>25289696</v>
      </c>
      <c r="C340" s="22">
        <f t="shared" si="46"/>
        <v>4.6301894547565399E-2</v>
      </c>
    </row>
    <row r="341" spans="1:4" s="1" customFormat="1" x14ac:dyDescent="0.25">
      <c r="A341" s="12" t="s">
        <v>318</v>
      </c>
      <c r="B341" s="8">
        <v>8697708</v>
      </c>
      <c r="C341" s="22">
        <f t="shared" si="46"/>
        <v>1.5924286263524715E-2</v>
      </c>
      <c r="D341" s="36"/>
    </row>
    <row r="342" spans="1:4" x14ac:dyDescent="0.25">
      <c r="A342" s="12" t="s">
        <v>319</v>
      </c>
      <c r="B342" s="8">
        <v>3934171</v>
      </c>
      <c r="C342" s="22">
        <f t="shared" si="46"/>
        <v>7.2029165860313191E-3</v>
      </c>
    </row>
    <row r="343" spans="1:4" x14ac:dyDescent="0.25">
      <c r="A343" s="12" t="s">
        <v>320</v>
      </c>
      <c r="B343" s="8">
        <v>5645297</v>
      </c>
      <c r="C343" s="22">
        <f t="shared" si="46"/>
        <v>1.0335748851377545E-2</v>
      </c>
    </row>
    <row r="344" spans="1:4" x14ac:dyDescent="0.25">
      <c r="A344" s="24" t="s">
        <v>358</v>
      </c>
      <c r="B344" s="8">
        <v>1805800</v>
      </c>
      <c r="C344" s="22">
        <f t="shared" si="46"/>
        <v>3.306167111458896E-3</v>
      </c>
    </row>
    <row r="345" spans="1:4" x14ac:dyDescent="0.25">
      <c r="A345" s="24" t="s">
        <v>359</v>
      </c>
      <c r="B345" s="8">
        <v>16657125</v>
      </c>
      <c r="C345" s="22">
        <f t="shared" si="46"/>
        <v>3.0496865016313966E-2</v>
      </c>
    </row>
    <row r="346" spans="1:4" x14ac:dyDescent="0.25">
      <c r="A346" s="24" t="s">
        <v>360</v>
      </c>
      <c r="B346" s="8">
        <v>47166179.369999997</v>
      </c>
      <c r="C346" s="22">
        <f t="shared" si="46"/>
        <v>8.6354674386014546E-2</v>
      </c>
    </row>
    <row r="347" spans="1:4" ht="24" x14ac:dyDescent="0.25">
      <c r="A347" s="24" t="s">
        <v>361</v>
      </c>
      <c r="B347" s="8">
        <v>13676214</v>
      </c>
      <c r="C347" s="22">
        <f t="shared" si="46"/>
        <v>2.5039234099055108E-2</v>
      </c>
    </row>
    <row r="348" spans="1:4" ht="24" x14ac:dyDescent="0.25">
      <c r="A348" s="24" t="s">
        <v>362</v>
      </c>
      <c r="B348" s="8">
        <v>14606195</v>
      </c>
      <c r="C348" s="22">
        <f t="shared" si="46"/>
        <v>2.6741899176296029E-2</v>
      </c>
    </row>
    <row r="349" spans="1:4" ht="48" x14ac:dyDescent="0.25">
      <c r="A349" s="12" t="s">
        <v>321</v>
      </c>
      <c r="B349" s="8">
        <v>1596738362.25</v>
      </c>
      <c r="C349" s="22">
        <f t="shared" si="46"/>
        <v>2.9234045070748094</v>
      </c>
    </row>
    <row r="350" spans="1:4" x14ac:dyDescent="0.25">
      <c r="A350" s="9" t="s">
        <v>322</v>
      </c>
      <c r="B350" s="4">
        <f t="shared" ref="B350" si="47">SUM(B351:B353)</f>
        <v>1590550282.3199999</v>
      </c>
      <c r="C350" s="4">
        <f t="shared" si="46"/>
        <v>2.9120749986311032</v>
      </c>
    </row>
    <row r="351" spans="1:4" x14ac:dyDescent="0.25">
      <c r="A351" s="23" t="s">
        <v>363</v>
      </c>
      <c r="B351" s="8">
        <v>4626018.74</v>
      </c>
      <c r="C351" s="22">
        <f t="shared" si="46"/>
        <v>8.46959298658795E-3</v>
      </c>
    </row>
    <row r="352" spans="1:4" x14ac:dyDescent="0.25">
      <c r="A352" s="11" t="s">
        <v>323</v>
      </c>
      <c r="B352" s="8">
        <v>1545156835.3699999</v>
      </c>
      <c r="C352" s="22">
        <f t="shared" si="46"/>
        <v>2.8289659492447679</v>
      </c>
    </row>
    <row r="353" spans="1:3" x14ac:dyDescent="0.25">
      <c r="A353" s="23" t="s">
        <v>364</v>
      </c>
      <c r="B353" s="8">
        <v>40767428.210000001</v>
      </c>
      <c r="C353" s="22">
        <f t="shared" si="46"/>
        <v>7.4639456399747256E-2</v>
      </c>
    </row>
    <row r="354" spans="1:3" x14ac:dyDescent="0.25">
      <c r="A354" s="9" t="s">
        <v>324</v>
      </c>
      <c r="B354" s="4">
        <f t="shared" ref="B354" si="48">SUM(B355:B358)</f>
        <v>131834594.62</v>
      </c>
      <c r="C354" s="4">
        <f t="shared" si="46"/>
        <v>0.24137069491923796</v>
      </c>
    </row>
    <row r="355" spans="1:3" x14ac:dyDescent="0.25">
      <c r="A355" s="23" t="s">
        <v>365</v>
      </c>
      <c r="B355" s="8">
        <v>54404810</v>
      </c>
      <c r="C355" s="22">
        <f t="shared" si="46"/>
        <v>9.9607594156146895E-2</v>
      </c>
    </row>
    <row r="356" spans="1:3" x14ac:dyDescent="0.25">
      <c r="A356" s="23" t="s">
        <v>366</v>
      </c>
      <c r="B356" s="8">
        <v>9045000</v>
      </c>
      <c r="C356" s="22">
        <f t="shared" si="46"/>
        <v>1.6560129318388368E-2</v>
      </c>
    </row>
    <row r="357" spans="1:3" x14ac:dyDescent="0.25">
      <c r="A357" s="23" t="s">
        <v>367</v>
      </c>
      <c r="B357" s="8">
        <v>17837000</v>
      </c>
      <c r="C357" s="22">
        <f t="shared" si="46"/>
        <v>3.2657051039479634E-2</v>
      </c>
    </row>
    <row r="358" spans="1:3" x14ac:dyDescent="0.25">
      <c r="A358" s="11" t="s">
        <v>325</v>
      </c>
      <c r="B358" s="8">
        <v>50547784.619999997</v>
      </c>
      <c r="C358" s="22">
        <f t="shared" si="46"/>
        <v>9.2545920405223067E-2</v>
      </c>
    </row>
    <row r="359" spans="1:3" x14ac:dyDescent="0.25">
      <c r="A359" s="3" t="s">
        <v>368</v>
      </c>
      <c r="B359" s="4">
        <f t="shared" ref="B359" si="49">SUM(B360:B361)</f>
        <v>53097164.899999999</v>
      </c>
      <c r="C359" s="4">
        <f t="shared" si="46"/>
        <v>9.7213478958959834E-2</v>
      </c>
    </row>
    <row r="360" spans="1:3" x14ac:dyDescent="0.25">
      <c r="A360" s="23" t="s">
        <v>369</v>
      </c>
      <c r="B360" s="8">
        <v>21360240.899999999</v>
      </c>
      <c r="C360" s="22">
        <f t="shared" si="46"/>
        <v>3.9107612114530489E-2</v>
      </c>
    </row>
    <row r="361" spans="1:3" ht="24" x14ac:dyDescent="0.25">
      <c r="A361" s="23" t="s">
        <v>370</v>
      </c>
      <c r="B361" s="8">
        <v>31736924</v>
      </c>
      <c r="C361" s="22">
        <f t="shared" si="46"/>
        <v>5.8105866844429345E-2</v>
      </c>
    </row>
    <row r="362" spans="1:3" ht="24" x14ac:dyDescent="0.25">
      <c r="A362" s="3" t="s">
        <v>371</v>
      </c>
      <c r="B362" s="4">
        <f t="shared" ref="B362" si="50">SUM(B363)</f>
        <v>37704670</v>
      </c>
      <c r="C362" s="4">
        <f t="shared" si="46"/>
        <v>6.9031974693992068E-2</v>
      </c>
    </row>
    <row r="363" spans="1:3" ht="24" x14ac:dyDescent="0.25">
      <c r="A363" s="23" t="s">
        <v>372</v>
      </c>
      <c r="B363" s="8">
        <v>37704670</v>
      </c>
      <c r="C363" s="22">
        <f t="shared" si="46"/>
        <v>6.9031974693992068E-2</v>
      </c>
    </row>
    <row r="364" spans="1:3" ht="24" x14ac:dyDescent="0.25">
      <c r="A364" s="3" t="s">
        <v>373</v>
      </c>
      <c r="B364" s="4">
        <f t="shared" ref="B364" si="51">SUM(B365)</f>
        <v>2280746</v>
      </c>
      <c r="C364" s="4">
        <f t="shared" si="46"/>
        <v>4.1757267774899937E-3</v>
      </c>
    </row>
    <row r="365" spans="1:3" x14ac:dyDescent="0.25">
      <c r="A365" s="23" t="s">
        <v>374</v>
      </c>
      <c r="B365" s="8">
        <v>2280746</v>
      </c>
      <c r="C365" s="22">
        <f t="shared" si="46"/>
        <v>4.1757267774899937E-3</v>
      </c>
    </row>
    <row r="366" spans="1:3" ht="24" x14ac:dyDescent="0.25">
      <c r="A366" s="3" t="s">
        <v>375</v>
      </c>
      <c r="B366" s="4">
        <f t="shared" ref="B366" si="52">SUM(B367:B369)</f>
        <v>6089777</v>
      </c>
      <c r="C366" s="4">
        <f t="shared" si="46"/>
        <v>1.1149529534565744E-2</v>
      </c>
    </row>
    <row r="367" spans="1:3" ht="24" x14ac:dyDescent="0.25">
      <c r="A367" s="23" t="s">
        <v>376</v>
      </c>
      <c r="B367" s="8">
        <v>1737037</v>
      </c>
      <c r="C367" s="22">
        <f t="shared" si="46"/>
        <v>3.1802716805777085E-3</v>
      </c>
    </row>
    <row r="368" spans="1:3" ht="24" x14ac:dyDescent="0.25">
      <c r="A368" s="23" t="s">
        <v>377</v>
      </c>
      <c r="B368" s="8">
        <v>2500000</v>
      </c>
      <c r="C368" s="22">
        <f t="shared" si="46"/>
        <v>4.5771501709199469E-3</v>
      </c>
    </row>
    <row r="369" spans="1:4" s="19" customFormat="1" ht="24" x14ac:dyDescent="0.25">
      <c r="A369" s="23" t="s">
        <v>378</v>
      </c>
      <c r="B369" s="8">
        <v>1852740</v>
      </c>
      <c r="C369" s="22">
        <f t="shared" si="46"/>
        <v>3.3921076830680887E-3</v>
      </c>
      <c r="D369" s="39"/>
    </row>
    <row r="370" spans="1:4" x14ac:dyDescent="0.25">
      <c r="A370" s="9" t="s">
        <v>326</v>
      </c>
      <c r="B370" s="4">
        <f>SUM(B371:B385)</f>
        <v>324278365.73000002</v>
      </c>
      <c r="C370" s="4">
        <f t="shared" si="46"/>
        <v>0.59370831085068421</v>
      </c>
    </row>
    <row r="371" spans="1:4" x14ac:dyDescent="0.25">
      <c r="A371" s="11" t="s">
        <v>327</v>
      </c>
      <c r="B371" s="8">
        <v>9027332.2300000004</v>
      </c>
      <c r="C371" s="22">
        <f t="shared" si="46"/>
        <v>1.6527782103798256E-2</v>
      </c>
    </row>
    <row r="372" spans="1:4" ht="24" x14ac:dyDescent="0.25">
      <c r="A372" s="11" t="s">
        <v>328</v>
      </c>
      <c r="B372" s="8">
        <v>87034449.260000005</v>
      </c>
      <c r="C372" s="22">
        <f t="shared" si="46"/>
        <v>0.15934789772253297</v>
      </c>
    </row>
    <row r="373" spans="1:4" x14ac:dyDescent="0.25">
      <c r="A373" s="11" t="s">
        <v>329</v>
      </c>
      <c r="B373" s="8">
        <v>57145892</v>
      </c>
      <c r="C373" s="22">
        <f t="shared" si="46"/>
        <v>0.10462613173406912</v>
      </c>
    </row>
    <row r="374" spans="1:4" ht="24" x14ac:dyDescent="0.25">
      <c r="A374" s="11" t="s">
        <v>330</v>
      </c>
      <c r="B374" s="8">
        <v>62319.08</v>
      </c>
      <c r="C374" s="22">
        <f t="shared" si="46"/>
        <v>1.1409751506942953E-4</v>
      </c>
    </row>
    <row r="375" spans="1:4" ht="24" x14ac:dyDescent="0.25">
      <c r="A375" s="11" t="s">
        <v>331</v>
      </c>
      <c r="B375" s="8">
        <v>32047.3</v>
      </c>
      <c r="C375" s="22">
        <f t="shared" si="46"/>
        <v>5.8674121869009121E-5</v>
      </c>
    </row>
    <row r="376" spans="1:4" s="19" customFormat="1" x14ac:dyDescent="0.25">
      <c r="A376" s="11" t="s">
        <v>332</v>
      </c>
      <c r="B376" s="8">
        <v>9367060</v>
      </c>
      <c r="C376" s="22">
        <f t="shared" si="46"/>
        <v>1.7149776112006958E-2</v>
      </c>
      <c r="D376" s="39"/>
    </row>
    <row r="377" spans="1:4" s="19" customFormat="1" ht="24" x14ac:dyDescent="0.25">
      <c r="A377" s="11" t="s">
        <v>333</v>
      </c>
      <c r="B377" s="8">
        <v>9677652</v>
      </c>
      <c r="C377" s="22">
        <f t="shared" si="46"/>
        <v>1.7718426602361507E-2</v>
      </c>
      <c r="D377" s="39"/>
    </row>
    <row r="378" spans="1:4" ht="24" x14ac:dyDescent="0.25">
      <c r="A378" s="11" t="s">
        <v>334</v>
      </c>
      <c r="B378" s="8">
        <v>9824312.8599999994</v>
      </c>
      <c r="C378" s="22">
        <f t="shared" si="46"/>
        <v>1.7986942114528011E-2</v>
      </c>
    </row>
    <row r="379" spans="1:4" ht="24" x14ac:dyDescent="0.25">
      <c r="A379" s="11" t="s">
        <v>335</v>
      </c>
      <c r="B379" s="8">
        <v>167719</v>
      </c>
      <c r="C379" s="22">
        <f t="shared" si="46"/>
        <v>3.0707001980660899E-4</v>
      </c>
    </row>
    <row r="380" spans="1:4" x14ac:dyDescent="0.25">
      <c r="A380" s="11" t="s">
        <v>336</v>
      </c>
      <c r="B380" s="8">
        <v>39274825</v>
      </c>
      <c r="C380" s="22">
        <f t="shared" si="46"/>
        <v>7.1906708784640394E-2</v>
      </c>
    </row>
    <row r="381" spans="1:4" x14ac:dyDescent="0.25">
      <c r="A381" s="11" t="s">
        <v>337</v>
      </c>
      <c r="B381" s="8">
        <v>60544556</v>
      </c>
      <c r="C381" s="22">
        <f t="shared" si="46"/>
        <v>0.11084860993746891</v>
      </c>
    </row>
    <row r="382" spans="1:4" x14ac:dyDescent="0.25">
      <c r="A382" s="11" t="s">
        <v>338</v>
      </c>
      <c r="B382" s="8">
        <v>1662693</v>
      </c>
      <c r="C382" s="22">
        <f t="shared" si="46"/>
        <v>3.0441582196549595E-3</v>
      </c>
    </row>
    <row r="383" spans="1:4" ht="24" x14ac:dyDescent="0.25">
      <c r="A383" s="11" t="s">
        <v>339</v>
      </c>
      <c r="B383" s="8">
        <v>169913</v>
      </c>
      <c r="C383" s="22">
        <f t="shared" si="46"/>
        <v>3.1108692679660834E-4</v>
      </c>
    </row>
    <row r="384" spans="1:4" x14ac:dyDescent="0.25">
      <c r="A384" s="11" t="s">
        <v>340</v>
      </c>
      <c r="B384" s="8">
        <v>40208060</v>
      </c>
      <c r="C384" s="22">
        <f t="shared" si="46"/>
        <v>7.3615331480543791E-2</v>
      </c>
    </row>
    <row r="385" spans="1:3" x14ac:dyDescent="0.25">
      <c r="A385" s="23" t="s">
        <v>379</v>
      </c>
      <c r="B385" s="8">
        <v>79535</v>
      </c>
      <c r="C385" s="8">
        <f t="shared" si="46"/>
        <v>1.4561745553764719E-4</v>
      </c>
    </row>
    <row r="386" spans="1:3" x14ac:dyDescent="0.25">
      <c r="A386" s="9" t="s">
        <v>341</v>
      </c>
      <c r="B386" s="10">
        <f t="shared" ref="B386" si="53">SUM(B387:B391)</f>
        <v>2478701.54</v>
      </c>
      <c r="C386" s="4">
        <f t="shared" si="46"/>
        <v>4.5381556709882141E-3</v>
      </c>
    </row>
    <row r="387" spans="1:3" x14ac:dyDescent="0.25">
      <c r="A387" s="11" t="s">
        <v>342</v>
      </c>
      <c r="B387" s="8">
        <v>83040</v>
      </c>
      <c r="C387" s="22">
        <f t="shared" si="46"/>
        <v>1.5203462007727696E-4</v>
      </c>
    </row>
    <row r="388" spans="1:3" x14ac:dyDescent="0.25">
      <c r="A388" s="11" t="s">
        <v>343</v>
      </c>
      <c r="B388" s="8">
        <v>63914.78</v>
      </c>
      <c r="C388" s="22">
        <f t="shared" si="46"/>
        <v>1.1701901848052432E-4</v>
      </c>
    </row>
    <row r="389" spans="1:3" x14ac:dyDescent="0.25">
      <c r="A389" s="21" t="s">
        <v>344</v>
      </c>
      <c r="B389" s="8">
        <v>1451601.96</v>
      </c>
      <c r="C389" s="22">
        <f t="shared" si="46"/>
        <v>2.657680063728692E-3</v>
      </c>
    </row>
    <row r="390" spans="1:3" x14ac:dyDescent="0.25">
      <c r="A390" s="11" t="s">
        <v>345</v>
      </c>
      <c r="B390" s="8">
        <v>387100.8</v>
      </c>
      <c r="C390" s="22">
        <f t="shared" si="46"/>
        <v>7.0872739715329921E-4</v>
      </c>
    </row>
    <row r="391" spans="1:3" x14ac:dyDescent="0.25">
      <c r="A391" s="11" t="s">
        <v>346</v>
      </c>
      <c r="B391" s="8">
        <v>493044</v>
      </c>
      <c r="C391" s="22">
        <f t="shared" si="46"/>
        <v>9.0269457154842166E-4</v>
      </c>
    </row>
    <row r="392" spans="1:3" x14ac:dyDescent="0.25">
      <c r="A392" s="9" t="s">
        <v>347</v>
      </c>
      <c r="B392" s="10">
        <f t="shared" ref="B392" si="54">+B393</f>
        <v>1534311901.6300001</v>
      </c>
      <c r="C392" s="4">
        <f t="shared" si="46"/>
        <v>2.809110393116105</v>
      </c>
    </row>
    <row r="393" spans="1:3" x14ac:dyDescent="0.25">
      <c r="A393" s="21" t="s">
        <v>348</v>
      </c>
      <c r="B393" s="8">
        <v>1534311901.6300001</v>
      </c>
      <c r="C393" s="22">
        <f t="shared" si="46"/>
        <v>2.809110393116105</v>
      </c>
    </row>
  </sheetData>
  <mergeCells count="7">
    <mergeCell ref="C6:C7"/>
    <mergeCell ref="A1:C1"/>
    <mergeCell ref="A2:C2"/>
    <mergeCell ref="A3:C3"/>
    <mergeCell ref="A4:C4"/>
    <mergeCell ref="A6:A7"/>
    <mergeCell ref="B6:B7"/>
  </mergeCells>
  <printOptions horizontalCentered="1"/>
  <pageMargins left="0.19685039370078741" right="0.19685039370078741" top="0.35433070866141736" bottom="0.35433070866141736" header="0.31496062992125984" footer="0.31496062992125984"/>
  <pageSetup paperSize="12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Yadira Araceli Banderas Medrano</cp:lastModifiedBy>
  <cp:lastPrinted>2025-08-07T02:42:05Z</cp:lastPrinted>
  <dcterms:created xsi:type="dcterms:W3CDTF">2025-05-12T17:48:55Z</dcterms:created>
  <dcterms:modified xsi:type="dcterms:W3CDTF">2025-08-07T19:43:59Z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II 1C 3 DETALLE COMPARATIVO EST ORIG MODIF ING DEV.xlsx</vt:lpwstr>
  </property>
</Properties>
</file>